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d.docs.live.net/c29fb76f7b5fedde/Ellie-Documents/Διαχείριση Χαρτοφυλακίου_ΠΑΠΕΙ/"/>
    </mc:Choice>
  </mc:AlternateContent>
  <xr:revisionPtr revIDLastSave="19" documentId="13_ncr:1_{04BE592C-7548-4ED8-A5B6-486BFA4223D3}" xr6:coauthVersionLast="47" xr6:coauthVersionMax="47" xr10:uidLastSave="{8FD6A817-E9F5-4076-8B46-9A0583378A3E}"/>
  <bookViews>
    <workbookView xWindow="-108" yWindow="-108" windowWidth="23256" windowHeight="12576" xr2:uid="{00000000-000D-0000-FFFF-FFFF00000000}"/>
  </bookViews>
  <sheets>
    <sheet name="Markowitz Portfolio" sheetId="1" r:id="rId1"/>
    <sheet name="DATA_ellie" sheetId="2" r:id="rId2"/>
  </sheets>
  <definedNames>
    <definedName name="solver_adj" localSheetId="0" hidden="1">'Markowitz Portfolio'!$B$7:$B$9</definedName>
    <definedName name="solver_cvg" localSheetId="0" hidden="1">_xlfn._LONGTEXT(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,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,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,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,"""""""0,0001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,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,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,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,"""""""""""""""""""""""""")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lhs1" localSheetId="0" hidden="1">'Markowitz Portfolio'!$B$10</definedName>
    <definedName name="solver_lhs2" localSheetId="0" hidden="1">'Markowitz Portfolio'!$B$11</definedName>
    <definedName name="solver_lhs3" localSheetId="0" hidden="1">'Markowitz Portfolio'!$B$7:$B$9</definedName>
    <definedName name="solver_mip" localSheetId="0" hidden="1">2147483647</definedName>
    <definedName name="solver_mni" localSheetId="0" hidden="1">30</definedName>
    <definedName name="solver_mrt" localSheetId="0" hidden="1">_xlfn._LONGTEXT(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,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,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,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,"""""""0,075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,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,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,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,"""""""""""""""""""""""")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3</definedName>
    <definedName name="solver_nwt" localSheetId="0" hidden="1">1</definedName>
    <definedName name="solver_opt" localSheetId="0" hidden="1">'Markowitz Portfolio'!$B$12</definedName>
    <definedName name="solver_pre" localSheetId="0" hidden="1">_xlfn._LONGTEXT(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,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,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,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,"""""""0,000001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,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,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,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,"""""""""""""""""""""""""""""")</definedName>
    <definedName name="solver_rbv" localSheetId="0" hidden="1">1</definedName>
    <definedName name="solver_rel1" localSheetId="0" hidden="1">2</definedName>
    <definedName name="solver_rel2" localSheetId="0" hidden="1">2</definedName>
    <definedName name="solver_rel3" localSheetId="0" hidden="1">3</definedName>
    <definedName name="solver_rhs1" localSheetId="0" hidden="1">1</definedName>
    <definedName name="solver_rhs2" localSheetId="0" hidden="1">12.2%</definedName>
    <definedName name="solver_rhs3" localSheetId="0" hidden="1">0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1</definedName>
    <definedName name="solver_typ" localSheetId="0" hidden="1">2</definedName>
    <definedName name="solver_val" localSheetId="0" hidden="1">0</definedName>
    <definedName name="solver_ver" localSheetId="0" hidden="1">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1" l="1" a="1"/>
  <c r="B12" i="1" s="1"/>
  <c r="B13" i="1" s="1"/>
  <c r="B11" i="1"/>
  <c r="B10" i="1"/>
  <c r="N3" i="2"/>
  <c r="G4" i="2"/>
  <c r="G74" i="2"/>
  <c r="G5" i="2"/>
  <c r="H5" i="2"/>
  <c r="O4" i="2" s="1"/>
  <c r="I5" i="2"/>
  <c r="J5" i="2"/>
  <c r="G6" i="2"/>
  <c r="H6" i="2"/>
  <c r="I6" i="2"/>
  <c r="J6" i="2"/>
  <c r="G7" i="2"/>
  <c r="H7" i="2"/>
  <c r="I7" i="2"/>
  <c r="J7" i="2"/>
  <c r="G8" i="2"/>
  <c r="H8" i="2"/>
  <c r="I8" i="2"/>
  <c r="J8" i="2"/>
  <c r="G9" i="2"/>
  <c r="H9" i="2"/>
  <c r="I9" i="2"/>
  <c r="J9" i="2"/>
  <c r="G10" i="2"/>
  <c r="H10" i="2"/>
  <c r="I10" i="2"/>
  <c r="J10" i="2"/>
  <c r="G11" i="2"/>
  <c r="H11" i="2"/>
  <c r="I11" i="2"/>
  <c r="J11" i="2"/>
  <c r="G12" i="2"/>
  <c r="H12" i="2"/>
  <c r="I12" i="2"/>
  <c r="J12" i="2"/>
  <c r="G13" i="2"/>
  <c r="H13" i="2"/>
  <c r="I13" i="2"/>
  <c r="J13" i="2"/>
  <c r="G14" i="2"/>
  <c r="H14" i="2"/>
  <c r="I14" i="2"/>
  <c r="J14" i="2"/>
  <c r="G15" i="2"/>
  <c r="H15" i="2"/>
  <c r="I15" i="2"/>
  <c r="J15" i="2"/>
  <c r="G16" i="2"/>
  <c r="H16" i="2"/>
  <c r="I16" i="2"/>
  <c r="J16" i="2"/>
  <c r="G17" i="2"/>
  <c r="H17" i="2"/>
  <c r="I17" i="2"/>
  <c r="J17" i="2"/>
  <c r="G18" i="2"/>
  <c r="H18" i="2"/>
  <c r="I18" i="2"/>
  <c r="J18" i="2"/>
  <c r="G19" i="2"/>
  <c r="H19" i="2"/>
  <c r="I19" i="2"/>
  <c r="J19" i="2"/>
  <c r="G20" i="2"/>
  <c r="H20" i="2"/>
  <c r="I20" i="2"/>
  <c r="J20" i="2"/>
  <c r="G21" i="2"/>
  <c r="H21" i="2"/>
  <c r="I21" i="2"/>
  <c r="J21" i="2"/>
  <c r="G22" i="2"/>
  <c r="H22" i="2"/>
  <c r="I22" i="2"/>
  <c r="J22" i="2"/>
  <c r="G23" i="2"/>
  <c r="H23" i="2"/>
  <c r="I23" i="2"/>
  <c r="J23" i="2"/>
  <c r="G24" i="2"/>
  <c r="H24" i="2"/>
  <c r="I24" i="2"/>
  <c r="J24" i="2"/>
  <c r="G25" i="2"/>
  <c r="H25" i="2"/>
  <c r="I25" i="2"/>
  <c r="J25" i="2"/>
  <c r="G26" i="2"/>
  <c r="H26" i="2"/>
  <c r="I26" i="2"/>
  <c r="J26" i="2"/>
  <c r="G27" i="2"/>
  <c r="H27" i="2"/>
  <c r="I27" i="2"/>
  <c r="J27" i="2"/>
  <c r="G28" i="2"/>
  <c r="H28" i="2"/>
  <c r="I28" i="2"/>
  <c r="J28" i="2"/>
  <c r="G29" i="2"/>
  <c r="H29" i="2"/>
  <c r="I29" i="2"/>
  <c r="J29" i="2"/>
  <c r="G30" i="2"/>
  <c r="H30" i="2"/>
  <c r="I30" i="2"/>
  <c r="J30" i="2"/>
  <c r="G31" i="2"/>
  <c r="H31" i="2"/>
  <c r="I31" i="2"/>
  <c r="J31" i="2"/>
  <c r="G32" i="2"/>
  <c r="H32" i="2"/>
  <c r="I32" i="2"/>
  <c r="J32" i="2"/>
  <c r="G33" i="2"/>
  <c r="H33" i="2"/>
  <c r="I33" i="2"/>
  <c r="J33" i="2"/>
  <c r="G34" i="2"/>
  <c r="H34" i="2"/>
  <c r="I34" i="2"/>
  <c r="J34" i="2"/>
  <c r="G35" i="2"/>
  <c r="H35" i="2"/>
  <c r="I35" i="2"/>
  <c r="J35" i="2"/>
  <c r="G36" i="2"/>
  <c r="H36" i="2"/>
  <c r="I36" i="2"/>
  <c r="J36" i="2"/>
  <c r="G37" i="2"/>
  <c r="H37" i="2"/>
  <c r="I37" i="2"/>
  <c r="J37" i="2"/>
  <c r="G38" i="2"/>
  <c r="H38" i="2"/>
  <c r="I38" i="2"/>
  <c r="J38" i="2"/>
  <c r="G39" i="2"/>
  <c r="H39" i="2"/>
  <c r="I39" i="2"/>
  <c r="J39" i="2"/>
  <c r="G40" i="2"/>
  <c r="H40" i="2"/>
  <c r="I40" i="2"/>
  <c r="J40" i="2"/>
  <c r="G41" i="2"/>
  <c r="H41" i="2"/>
  <c r="I41" i="2"/>
  <c r="J41" i="2"/>
  <c r="G42" i="2"/>
  <c r="H42" i="2"/>
  <c r="I42" i="2"/>
  <c r="J42" i="2"/>
  <c r="G43" i="2"/>
  <c r="H43" i="2"/>
  <c r="I43" i="2"/>
  <c r="J43" i="2"/>
  <c r="G44" i="2"/>
  <c r="H44" i="2"/>
  <c r="I44" i="2"/>
  <c r="J44" i="2"/>
  <c r="G45" i="2"/>
  <c r="H45" i="2"/>
  <c r="I45" i="2"/>
  <c r="J45" i="2"/>
  <c r="G46" i="2"/>
  <c r="H46" i="2"/>
  <c r="I46" i="2"/>
  <c r="J46" i="2"/>
  <c r="G47" i="2"/>
  <c r="H47" i="2"/>
  <c r="I47" i="2"/>
  <c r="J47" i="2"/>
  <c r="G48" i="2"/>
  <c r="H48" i="2"/>
  <c r="I48" i="2"/>
  <c r="J48" i="2"/>
  <c r="G49" i="2"/>
  <c r="H49" i="2"/>
  <c r="I49" i="2"/>
  <c r="J49" i="2"/>
  <c r="G50" i="2"/>
  <c r="H50" i="2"/>
  <c r="I50" i="2"/>
  <c r="J50" i="2"/>
  <c r="G51" i="2"/>
  <c r="H51" i="2"/>
  <c r="I51" i="2"/>
  <c r="J51" i="2"/>
  <c r="G52" i="2"/>
  <c r="H52" i="2"/>
  <c r="I52" i="2"/>
  <c r="J52" i="2"/>
  <c r="G53" i="2"/>
  <c r="H53" i="2"/>
  <c r="I53" i="2"/>
  <c r="J53" i="2"/>
  <c r="G54" i="2"/>
  <c r="H54" i="2"/>
  <c r="I54" i="2"/>
  <c r="J54" i="2"/>
  <c r="G55" i="2"/>
  <c r="H55" i="2"/>
  <c r="I55" i="2"/>
  <c r="J55" i="2"/>
  <c r="G56" i="2"/>
  <c r="H56" i="2"/>
  <c r="I56" i="2"/>
  <c r="J56" i="2"/>
  <c r="G57" i="2"/>
  <c r="H57" i="2"/>
  <c r="I57" i="2"/>
  <c r="J57" i="2"/>
  <c r="G58" i="2"/>
  <c r="H58" i="2"/>
  <c r="I58" i="2"/>
  <c r="J58" i="2"/>
  <c r="G59" i="2"/>
  <c r="H59" i="2"/>
  <c r="I59" i="2"/>
  <c r="J59" i="2"/>
  <c r="G60" i="2"/>
  <c r="H60" i="2"/>
  <c r="I60" i="2"/>
  <c r="J60" i="2"/>
  <c r="G61" i="2"/>
  <c r="H61" i="2"/>
  <c r="I61" i="2"/>
  <c r="J61" i="2"/>
  <c r="G62" i="2"/>
  <c r="H62" i="2"/>
  <c r="I62" i="2"/>
  <c r="J62" i="2"/>
  <c r="G63" i="2"/>
  <c r="H63" i="2"/>
  <c r="I63" i="2"/>
  <c r="J63" i="2"/>
  <c r="G64" i="2"/>
  <c r="H64" i="2"/>
  <c r="I64" i="2"/>
  <c r="J64" i="2"/>
  <c r="G65" i="2"/>
  <c r="H65" i="2"/>
  <c r="I65" i="2"/>
  <c r="J65" i="2"/>
  <c r="G66" i="2"/>
  <c r="H66" i="2"/>
  <c r="I66" i="2"/>
  <c r="J66" i="2"/>
  <c r="G67" i="2"/>
  <c r="H67" i="2"/>
  <c r="I67" i="2"/>
  <c r="J67" i="2"/>
  <c r="G68" i="2"/>
  <c r="H68" i="2"/>
  <c r="I68" i="2"/>
  <c r="J68" i="2"/>
  <c r="G69" i="2"/>
  <c r="H69" i="2"/>
  <c r="I69" i="2"/>
  <c r="J69" i="2"/>
  <c r="G70" i="2"/>
  <c r="H70" i="2"/>
  <c r="I70" i="2"/>
  <c r="J70" i="2"/>
  <c r="G71" i="2"/>
  <c r="H71" i="2"/>
  <c r="I71" i="2"/>
  <c r="J71" i="2"/>
  <c r="G72" i="2"/>
  <c r="H72" i="2"/>
  <c r="I72" i="2"/>
  <c r="J72" i="2"/>
  <c r="G73" i="2"/>
  <c r="H73" i="2"/>
  <c r="I73" i="2"/>
  <c r="J73" i="2"/>
  <c r="H74" i="2"/>
  <c r="I74" i="2"/>
  <c r="J74" i="2"/>
  <c r="H4" i="2"/>
  <c r="I4" i="2"/>
  <c r="P5" i="2" s="1"/>
  <c r="J4" i="2"/>
  <c r="Q6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<sst xmlns="http://schemas.openxmlformats.org/spreadsheetml/2006/main" count="113" uniqueCount="38">
  <si>
    <t>Μετοχή</t>
  </si>
  <si>
    <t>Αναμενόμενη Απόδοση</t>
  </si>
  <si>
    <t>Τυπική Απόκλιση</t>
  </si>
  <si>
    <t>Πίνακας Συνδιακυμάνσεων</t>
  </si>
  <si>
    <t>Α</t>
  </si>
  <si>
    <t>Β</t>
  </si>
  <si>
    <t>Γ</t>
  </si>
  <si>
    <t>Βάρη Χαρτοφυλακίου</t>
  </si>
  <si>
    <t>Αναμενόμενη Απόδοση Χαρτοφυλακίου</t>
  </si>
  <si>
    <t>Διακύμανση Χαρτοφυλακίου</t>
  </si>
  <si>
    <t>Κίνδυνος (Τυπική Απόκλιση)</t>
  </si>
  <si>
    <t>Sum of Weights = 1</t>
  </si>
  <si>
    <t>DATE</t>
  </si>
  <si>
    <t>STOCK 2</t>
  </si>
  <si>
    <t>STOCK 1</t>
  </si>
  <si>
    <t>STOCK 3</t>
  </si>
  <si>
    <t>STOCK 4</t>
  </si>
  <si>
    <t>RETURNS OF THESE 4 ASSETS</t>
  </si>
  <si>
    <t>PRICES OF 4 ASSETS</t>
  </si>
  <si>
    <t>COVARIANCE MATRIX</t>
  </si>
  <si>
    <t>Mean</t>
  </si>
  <si>
    <t>Standard Error</t>
  </si>
  <si>
    <t>Median</t>
  </si>
  <si>
    <t>Mode</t>
  </si>
  <si>
    <t>Standard Deviation</t>
  </si>
  <si>
    <t>Sample Variance</t>
  </si>
  <si>
    <t>Kurtosis</t>
  </si>
  <si>
    <t>Skewness</t>
  </si>
  <si>
    <t>Range</t>
  </si>
  <si>
    <t>Minimum</t>
  </si>
  <si>
    <t>Maximum</t>
  </si>
  <si>
    <t>Sum</t>
  </si>
  <si>
    <t>Count</t>
  </si>
  <si>
    <t>Confidence Level(95.0%)</t>
  </si>
  <si>
    <t>CORRELATION MATRIX</t>
  </si>
  <si>
    <t xml:space="preserve">DESCRIPTIVE STATISTICS </t>
  </si>
  <si>
    <t>ΑΠΟΔΟΣΗ</t>
  </si>
  <si>
    <t>ΚΙΝΔΥΝΟΣ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</si>
</sst>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0" borderId="1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right"/>
    </xf>
    <xf numFmtId="9" fontId="0" fillId="0" borderId="0" xfId="0" applyNumberFormat="1"/>
    <xf numFmtId="10" fontId="0" fillId="0" borderId="0" xfId="0" applyNumberForma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Efficient</a:t>
            </a:r>
            <a:r>
              <a:rPr lang="en-US" baseline="0"/>
              <a:t> Frontier</a:t>
            </a:r>
            <a:endParaRPr lang="el-G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'Markowitz Portfolio'!$E$11</c:f>
              <c:strCache>
                <c:ptCount val="1"/>
                <c:pt idx="0">
                  <c:v>ΑΠΟΔΟΣΗ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'Markowitz Portfolio'!$D$12:$D$15</c:f>
              <c:numCache>
                <c:formatCode>0%</c:formatCode>
                <c:ptCount val="4"/>
                <c:pt idx="0">
                  <c:v>0.12</c:v>
                </c:pt>
                <c:pt idx="1">
                  <c:v>0.13</c:v>
                </c:pt>
                <c:pt idx="2" formatCode="0.00%">
                  <c:v>0.158</c:v>
                </c:pt>
                <c:pt idx="3">
                  <c:v>0.2</c:v>
                </c:pt>
              </c:numCache>
            </c:numRef>
          </c:xVal>
          <c:yVal>
            <c:numRef>
              <c:f>'Markowitz Portfolio'!$E$12:$E$15</c:f>
              <c:numCache>
                <c:formatCode>0%</c:formatCode>
                <c:ptCount val="4"/>
                <c:pt idx="0">
                  <c:v>0.09</c:v>
                </c:pt>
                <c:pt idx="1">
                  <c:v>0.1</c:v>
                </c:pt>
                <c:pt idx="2">
                  <c:v>0.11</c:v>
                </c:pt>
                <c:pt idx="3">
                  <c:v>0.12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282-4521-9126-F6A9E18F39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856960"/>
        <c:axId val="27858880"/>
      </c:scatterChart>
      <c:valAx>
        <c:axId val="278569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RISK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l-GR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27858880"/>
        <c:crosses val="autoZero"/>
        <c:crossBetween val="midCat"/>
      </c:valAx>
      <c:valAx>
        <c:axId val="27858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RETURN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l-GR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278569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365760</xdr:colOff>
      <xdr:row>9</xdr:row>
      <xdr:rowOff>11430</xdr:rowOff>
    </xdr:from>
    <xdr:to>
      <xdr:col>13</xdr:col>
      <xdr:colOff>190500</xdr:colOff>
      <xdr:row>24</xdr:row>
      <xdr:rowOff>83820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04149F3-1383-AC81-80DC-AC8E320575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190500</xdr:colOff>
      <xdr:row>1</xdr:row>
      <xdr:rowOff>15240</xdr:rowOff>
    </xdr:from>
    <xdr:to>
      <xdr:col>22</xdr:col>
      <xdr:colOff>106680</xdr:colOff>
      <xdr:row>10</xdr:row>
      <xdr:rowOff>7620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591E9A1-C0BA-4E73-82A5-601F1476785F}"/>
            </a:ext>
          </a:extLst>
        </xdr:cNvPr>
        <xdr:cNvSpPr txBox="1"/>
      </xdr:nvSpPr>
      <xdr:spPr>
        <a:xfrm>
          <a:off x="11521440" y="198120"/>
          <a:ext cx="2964180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Data --&gt; Data Analysis --&gt; Covariance</a:t>
          </a:r>
        </a:p>
        <a:p>
          <a:endParaRPr lang="en-US" sz="1100"/>
        </a:p>
        <a:p>
          <a:r>
            <a:rPr lang="el-GR" sz="1100"/>
            <a:t>Στη</a:t>
          </a:r>
          <a:r>
            <a:rPr lang="el-GR" sz="1100" baseline="0"/>
            <a:t> διαγώνιο είναι οι διακυμάνσεις και πάνω και κάτω από τη διαγώνιο, συμμετρικά, είναι οι συνδιακυμάνσεις.</a:t>
          </a:r>
        </a:p>
        <a:p>
          <a:r>
            <a:rPr lang="el-GR" sz="1100" baseline="0"/>
            <a:t>(Σημείωση</a:t>
          </a:r>
          <a:r>
            <a:rPr lang="en-US" sz="1100" baseline="0"/>
            <a:t>: </a:t>
          </a:r>
          <a:r>
            <a:rPr lang="el-GR" sz="1100" baseline="0"/>
            <a:t>Οι διακυμάνσεις είναι υπολογισμένες με βάση τον πληθυσμό </a:t>
          </a:r>
          <a:r>
            <a:rPr lang="en-US" sz="1100" baseline="0"/>
            <a:t>(VAR.P) </a:t>
          </a:r>
          <a:r>
            <a:rPr lang="el-GR" sz="1100" baseline="0"/>
            <a:t>και όχι το δείγμα</a:t>
          </a:r>
          <a:r>
            <a:rPr lang="en-US" sz="1100" baseline="0"/>
            <a:t> (VAR.S)....)</a:t>
          </a:r>
          <a:endParaRPr lang="el-GR" sz="1100" baseline="0"/>
        </a:p>
        <a:p>
          <a:endParaRPr lang="el-GR" sz="1100"/>
        </a:p>
      </xdr:txBody>
    </xdr:sp>
    <xdr:clientData/>
  </xdr:twoCellAnchor>
  <xdr:twoCellAnchor>
    <xdr:from>
      <xdr:col>17</xdr:col>
      <xdr:colOff>198120</xdr:colOff>
      <xdr:row>11</xdr:row>
      <xdr:rowOff>15240</xdr:rowOff>
    </xdr:from>
    <xdr:to>
      <xdr:col>22</xdr:col>
      <xdr:colOff>114300</xdr:colOff>
      <xdr:row>13</xdr:row>
      <xdr:rowOff>99060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5C2BFAE-0B2C-376A-4A63-56B4773352FE}"/>
            </a:ext>
          </a:extLst>
        </xdr:cNvPr>
        <xdr:cNvSpPr txBox="1"/>
      </xdr:nvSpPr>
      <xdr:spPr>
        <a:xfrm>
          <a:off x="11529060" y="2034540"/>
          <a:ext cx="2964180" cy="4495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 --&gt; Data Analysis --&gt; Correlation</a:t>
          </a:r>
          <a:endParaRPr lang="el-GR" b="1">
            <a:effectLst/>
          </a:endParaRPr>
        </a:p>
        <a:p>
          <a:endParaRPr lang="el-GR" sz="1100"/>
        </a:p>
      </xdr:txBody>
    </xdr:sp>
    <xdr:clientData/>
  </xdr:twoCellAnchor>
  <xdr:twoCellAnchor>
    <xdr:from>
      <xdr:col>19</xdr:col>
      <xdr:colOff>251460</xdr:colOff>
      <xdr:row>19</xdr:row>
      <xdr:rowOff>53340</xdr:rowOff>
    </xdr:from>
    <xdr:to>
      <xdr:col>24</xdr:col>
      <xdr:colOff>167640</xdr:colOff>
      <xdr:row>21</xdr:row>
      <xdr:rowOff>137160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7D4CDF90-70C6-4DD3-A18A-E747ADAD3A90}"/>
            </a:ext>
          </a:extLst>
        </xdr:cNvPr>
        <xdr:cNvSpPr txBox="1"/>
      </xdr:nvSpPr>
      <xdr:spPr>
        <a:xfrm>
          <a:off x="13655040" y="3550920"/>
          <a:ext cx="2964180" cy="4495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 --&gt; Data Analysis --&gt; Descriptive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Statistics</a:t>
          </a:r>
          <a:endParaRPr lang="el-GR" b="1">
            <a:effectLst/>
          </a:endParaRPr>
        </a:p>
        <a:p>
          <a:endParaRPr lang="el-G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workbookViewId="0">
      <selection activeCell="D19" sqref="D19"/>
    </sheetView>
  </sheetViews>
  <sheetFormatPr defaultRowHeight="14.4" x14ac:dyDescent="0.3"/>
  <cols>
    <col min="1" max="1" width="34.44140625" bestFit="1" customWidth="1"/>
    <col min="2" max="2" width="20.44140625" bestFit="1" customWidth="1"/>
    <col min="3" max="3" width="15.21875" bestFit="1" customWidth="1"/>
    <col min="4" max="4" width="10.88671875" customWidth="1"/>
    <col min="5" max="5" width="23.33203125" bestFit="1" customWidth="1"/>
    <col min="7" max="7" width="7" bestFit="1" customWidth="1"/>
  </cols>
  <sheetData>
    <row r="1" spans="1:8" x14ac:dyDescent="0.3">
      <c r="A1" t="s">
        <v>0</v>
      </c>
      <c r="B1" t="s">
        <v>1</v>
      </c>
      <c r="C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3">
      <c r="A2" t="s">
        <v>4</v>
      </c>
      <c r="B2">
        <v>0.08</v>
      </c>
      <c r="C2">
        <v>0.15</v>
      </c>
      <c r="E2" s="16" t="s">
        <v>4</v>
      </c>
      <c r="F2">
        <v>2.2499999999999999E-2</v>
      </c>
      <c r="G2">
        <v>8.9999999999999993E-3</v>
      </c>
      <c r="H2">
        <v>2.7000000000000001E-3</v>
      </c>
    </row>
    <row r="3" spans="1:8" x14ac:dyDescent="0.3">
      <c r="A3" t="s">
        <v>5</v>
      </c>
      <c r="B3">
        <v>0.12</v>
      </c>
      <c r="C3">
        <v>0.2</v>
      </c>
      <c r="E3" s="16" t="s">
        <v>5</v>
      </c>
      <c r="F3">
        <v>8.9999999999999993E-3</v>
      </c>
      <c r="G3">
        <v>0.04</v>
      </c>
      <c r="H3">
        <v>1.7999999999999999E-2</v>
      </c>
    </row>
    <row r="4" spans="1:8" x14ac:dyDescent="0.3">
      <c r="A4" t="s">
        <v>6</v>
      </c>
      <c r="B4">
        <v>0.1</v>
      </c>
      <c r="C4">
        <v>0.18</v>
      </c>
      <c r="E4" s="16" t="s">
        <v>6</v>
      </c>
      <c r="F4">
        <v>2.7000000000000001E-3</v>
      </c>
      <c r="G4">
        <v>1.7999999999999999E-2</v>
      </c>
      <c r="H4">
        <v>3.2399999999999998E-2</v>
      </c>
    </row>
    <row r="6" spans="1:8" x14ac:dyDescent="0.3">
      <c r="A6" t="s">
        <v>7</v>
      </c>
    </row>
    <row r="7" spans="1:8" x14ac:dyDescent="0.3">
      <c r="A7" t="s">
        <v>4</v>
      </c>
      <c r="B7">
        <v>0</v>
      </c>
    </row>
    <row r="8" spans="1:8" x14ac:dyDescent="0.3">
      <c r="A8" t="s">
        <v>5</v>
      </c>
      <c r="B8">
        <v>1.0416666666666667</v>
      </c>
    </row>
    <row r="9" spans="1:8" x14ac:dyDescent="0.3">
      <c r="A9" t="s">
        <v>6</v>
      </c>
      <c r="B9">
        <v>0</v>
      </c>
    </row>
    <row r="10" spans="1:8" x14ac:dyDescent="0.3">
      <c r="A10" s="1" t="s">
        <v>11</v>
      </c>
      <c r="B10">
        <f>SUM(B7:B9)</f>
        <v>1.0416666666666667</v>
      </c>
    </row>
    <row r="11" spans="1:8" x14ac:dyDescent="0.3">
      <c r="A11" t="s">
        <v>8</v>
      </c>
      <c r="B11">
        <f>SUMPRODUCT(B2:B4,B7:B9)</f>
        <v>0.125</v>
      </c>
      <c r="D11" s="19" t="s">
        <v>37</v>
      </c>
      <c r="E11" s="19" t="s">
        <v>36</v>
      </c>
    </row>
    <row r="12" spans="1:8" x14ac:dyDescent="0.3">
      <c r="A12" t="s">
        <v>9</v>
      </c>
      <c r="B12" cm="1">
        <f t="array" ref="B12">MMULT(TRANSPOSE(B7:B9),MMULT(F2:H4,B7:B9))</f>
        <v>4.3402777777777783E-2</v>
      </c>
      <c r="D12" s="17">
        <v>0.12</v>
      </c>
      <c r="E12" s="17">
        <v>0.09</v>
      </c>
    </row>
    <row r="13" spans="1:8" x14ac:dyDescent="0.3">
      <c r="A13" t="s">
        <v>10</v>
      </c>
      <c r="B13">
        <f>SQRT(B12)</f>
        <v>0.20833333333333334</v>
      </c>
      <c r="D13" s="17">
        <v>0.13</v>
      </c>
      <c r="E13" s="17">
        <v>0.1</v>
      </c>
    </row>
    <row r="14" spans="1:8" x14ac:dyDescent="0.3">
      <c r="D14" s="18">
        <v>0.158</v>
      </c>
      <c r="E14" s="17">
        <v>0.11</v>
      </c>
    </row>
    <row r="15" spans="1:8" x14ac:dyDescent="0.3">
      <c r="D15" s="17">
        <v>0.2</v>
      </c>
      <c r="E15" s="17">
        <v>0.12</v>
      </c>
    </row>
    <row r="16" spans="1:8" x14ac:dyDescent="0.3">
      <c r="E16" s="17"/>
    </row>
  </sheetData>
  <scenarios current="0">
    <scenario name="scenaria" count="3" user="Ellie" comment="Created by Ellie on 2/4/2026">
      <inputCells r="B7" val="0.999999993882076"/>
      <inputCells r="B8" val="0"/>
      <inputCells r="B9" val="0"/>
    </scenario>
  </scenario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2814B-EDE8-4914-BB43-EE7120AD0CCC}">
  <dimension ref="A1:S74"/>
  <sheetViews>
    <sheetView topLeftCell="E1" workbookViewId="0">
      <selection activeCell="L5" sqref="L5"/>
    </sheetView>
  </sheetViews>
  <sheetFormatPr defaultRowHeight="14.4" x14ac:dyDescent="0.3"/>
  <cols>
    <col min="1" max="1" width="10.5546875" bestFit="1" customWidth="1"/>
    <col min="6" max="6" width="21.33203125" bestFit="1" customWidth="1"/>
    <col min="12" max="12" width="21.33203125" bestFit="1" customWidth="1"/>
  </cols>
  <sheetData>
    <row r="1" spans="1:17" ht="15" thickBot="1" x14ac:dyDescent="0.35">
      <c r="A1" s="20" t="s">
        <v>18</v>
      </c>
      <c r="B1" s="20"/>
      <c r="C1" s="20"/>
      <c r="D1" s="20"/>
      <c r="E1" s="20"/>
      <c r="G1" s="20" t="s">
        <v>17</v>
      </c>
      <c r="H1" s="20"/>
      <c r="I1" s="20"/>
      <c r="J1" s="20"/>
      <c r="M1" s="21" t="s">
        <v>19</v>
      </c>
      <c r="N1" s="22"/>
      <c r="O1" s="22"/>
      <c r="P1" s="22"/>
      <c r="Q1" s="23"/>
    </row>
    <row r="2" spans="1:17" x14ac:dyDescent="0.3">
      <c r="A2" t="s">
        <v>12</v>
      </c>
      <c r="B2" t="s">
        <v>14</v>
      </c>
      <c r="C2" t="s">
        <v>13</v>
      </c>
      <c r="D2" t="s">
        <v>15</v>
      </c>
      <c r="E2" t="s">
        <v>16</v>
      </c>
      <c r="G2" t="s">
        <v>14</v>
      </c>
      <c r="H2" t="s">
        <v>13</v>
      </c>
      <c r="I2" t="s">
        <v>15</v>
      </c>
      <c r="J2" t="s">
        <v>16</v>
      </c>
      <c r="M2" s="15"/>
      <c r="N2" s="12" t="s">
        <v>14</v>
      </c>
      <c r="O2" s="12" t="s">
        <v>13</v>
      </c>
      <c r="P2" s="12" t="s">
        <v>15</v>
      </c>
      <c r="Q2" s="13" t="s">
        <v>16</v>
      </c>
    </row>
    <row r="3" spans="1:17" x14ac:dyDescent="0.3">
      <c r="A3" s="3">
        <v>43465</v>
      </c>
      <c r="B3">
        <v>4984.22</v>
      </c>
      <c r="C3">
        <v>10558.96</v>
      </c>
      <c r="D3">
        <v>31769.86</v>
      </c>
      <c r="E3">
        <v>5950.36</v>
      </c>
      <c r="M3" s="4" t="s">
        <v>14</v>
      </c>
      <c r="N3" s="6">
        <f>VARP(DATA_ellie!$G$4:$G$74)</f>
        <v>2.5065733862554341E-3</v>
      </c>
      <c r="O3" s="7"/>
      <c r="P3" s="7"/>
      <c r="Q3" s="8"/>
    </row>
    <row r="4" spans="1:17" x14ac:dyDescent="0.3">
      <c r="A4" s="3">
        <v>43496</v>
      </c>
      <c r="B4">
        <v>5383.63</v>
      </c>
      <c r="C4">
        <v>11173.1</v>
      </c>
      <c r="D4">
        <v>32976.92</v>
      </c>
      <c r="E4">
        <v>6166.58</v>
      </c>
      <c r="G4">
        <f>(B4-B3)/B3</f>
        <v>8.0134905762586695E-2</v>
      </c>
      <c r="H4">
        <f t="shared" ref="H4:J4" si="0">(C4-C3)/C3</f>
        <v>5.8162925136566603E-2</v>
      </c>
      <c r="I4">
        <f t="shared" si="0"/>
        <v>3.7993872179480727E-2</v>
      </c>
      <c r="J4">
        <f t="shared" si="0"/>
        <v>3.6337297239158683E-2</v>
      </c>
      <c r="M4" s="4" t="s">
        <v>13</v>
      </c>
      <c r="N4" s="9">
        <v>2.251654140927721E-3</v>
      </c>
      <c r="O4">
        <f>VARP(DATA_ellie!$H$4:$H$74)</f>
        <v>2.6972477564099579E-3</v>
      </c>
      <c r="Q4" s="10"/>
    </row>
    <row r="5" spans="1:17" x14ac:dyDescent="0.3">
      <c r="A5" s="3">
        <v>43524</v>
      </c>
      <c r="B5">
        <v>5556.49</v>
      </c>
      <c r="C5">
        <v>11515.64</v>
      </c>
      <c r="D5">
        <v>33971.97</v>
      </c>
      <c r="E5">
        <v>6307.72</v>
      </c>
      <c r="G5">
        <f t="shared" ref="G5:G68" si="1">(B5-B4)/B4</f>
        <v>3.2108447274422587E-2</v>
      </c>
      <c r="H5">
        <f t="shared" ref="H5:H68" si="2">(C5-C4)/C4</f>
        <v>3.0657561464588971E-2</v>
      </c>
      <c r="I5">
        <f t="shared" ref="I5:I68" si="3">(D5-D4)/D4</f>
        <v>3.0174133909413099E-2</v>
      </c>
      <c r="J5">
        <f t="shared" ref="J5:J68" si="4">(E5-E4)/E4</f>
        <v>2.2887889235200114E-2</v>
      </c>
      <c r="M5" s="4" t="s">
        <v>15</v>
      </c>
      <c r="N5" s="9">
        <v>1.6346429550369848E-3</v>
      </c>
      <c r="O5">
        <v>1.7260513037772485E-3</v>
      </c>
      <c r="P5">
        <f>VARP(DATA_ellie!$I$4:$I$74)</f>
        <v>2.1280741328310077E-3</v>
      </c>
      <c r="Q5" s="10"/>
    </row>
    <row r="6" spans="1:17" x14ac:dyDescent="0.3">
      <c r="A6" s="3">
        <v>43553</v>
      </c>
      <c r="B6">
        <v>5664.46</v>
      </c>
      <c r="C6">
        <v>11526.04</v>
      </c>
      <c r="D6">
        <v>33960.15</v>
      </c>
      <c r="E6">
        <v>6515.26</v>
      </c>
      <c r="G6">
        <f t="shared" si="1"/>
        <v>1.9431331650016512E-2</v>
      </c>
      <c r="H6">
        <f t="shared" si="2"/>
        <v>9.031195834535862E-4</v>
      </c>
      <c r="I6">
        <f t="shared" si="3"/>
        <v>-3.4793389962371063E-4</v>
      </c>
      <c r="J6">
        <f t="shared" si="4"/>
        <v>3.2902538476660338E-2</v>
      </c>
      <c r="M6" s="5" t="s">
        <v>16</v>
      </c>
      <c r="N6" s="11">
        <v>1.2819553600514552E-3</v>
      </c>
      <c r="O6" s="12">
        <v>1.5719064544423261E-3</v>
      </c>
      <c r="P6" s="12">
        <v>9.8930174409570947E-4</v>
      </c>
      <c r="Q6" s="13">
        <f>VARP(DATA_ellie!$J$4:$J$74)</f>
        <v>1.3755782526579997E-3</v>
      </c>
    </row>
    <row r="7" spans="1:17" x14ac:dyDescent="0.3">
      <c r="A7" s="3">
        <v>43585</v>
      </c>
      <c r="B7">
        <v>5893.81</v>
      </c>
      <c r="C7">
        <v>12344.08</v>
      </c>
      <c r="D7">
        <v>35646.44</v>
      </c>
      <c r="E7">
        <v>6666.82</v>
      </c>
      <c r="G7">
        <f t="shared" si="1"/>
        <v>4.0489296420135434E-2</v>
      </c>
      <c r="H7">
        <f t="shared" si="2"/>
        <v>7.0973205020978494E-2</v>
      </c>
      <c r="I7">
        <f t="shared" si="3"/>
        <v>4.9654963243684166E-2</v>
      </c>
      <c r="J7">
        <f t="shared" si="4"/>
        <v>2.3262310329902336E-2</v>
      </c>
    </row>
    <row r="8" spans="1:17" x14ac:dyDescent="0.3">
      <c r="A8" s="3">
        <v>43616</v>
      </c>
      <c r="B8">
        <v>5519.27</v>
      </c>
      <c r="C8">
        <v>11726.84</v>
      </c>
      <c r="D8">
        <v>32992.94</v>
      </c>
      <c r="E8">
        <v>6475.51</v>
      </c>
      <c r="G8">
        <f t="shared" si="1"/>
        <v>-6.354802750682495E-2</v>
      </c>
      <c r="H8">
        <f t="shared" si="2"/>
        <v>-5.0002916377729224E-2</v>
      </c>
      <c r="I8">
        <f t="shared" si="3"/>
        <v>-7.4439411060403221E-2</v>
      </c>
      <c r="J8">
        <f t="shared" si="4"/>
        <v>-2.8695839995680025E-2</v>
      </c>
    </row>
    <row r="9" spans="1:17" x14ac:dyDescent="0.3">
      <c r="A9" s="3">
        <v>43644</v>
      </c>
      <c r="B9">
        <v>5908.25</v>
      </c>
      <c r="C9">
        <v>12398.8</v>
      </c>
      <c r="D9">
        <v>34152.83</v>
      </c>
      <c r="E9">
        <v>6732.44</v>
      </c>
      <c r="G9">
        <f t="shared" si="1"/>
        <v>7.0476711594105651E-2</v>
      </c>
      <c r="H9">
        <f t="shared" si="2"/>
        <v>5.7301029092236194E-2</v>
      </c>
      <c r="I9">
        <f t="shared" si="3"/>
        <v>3.5155703007976838E-2</v>
      </c>
      <c r="J9">
        <f t="shared" si="4"/>
        <v>3.9677183727613634E-2</v>
      </c>
    </row>
    <row r="10" spans="1:17" ht="15" thickBot="1" x14ac:dyDescent="0.35">
      <c r="A10" s="3">
        <v>43677</v>
      </c>
      <c r="B10">
        <v>5993.17</v>
      </c>
      <c r="C10">
        <v>12189.04</v>
      </c>
      <c r="D10">
        <v>34549.42</v>
      </c>
      <c r="E10">
        <v>6883.04</v>
      </c>
      <c r="G10">
        <f t="shared" si="1"/>
        <v>1.4373122328946823E-2</v>
      </c>
      <c r="H10">
        <f t="shared" si="2"/>
        <v>-1.691776623544201E-2</v>
      </c>
      <c r="I10">
        <f t="shared" si="3"/>
        <v>1.1612214858914956E-2</v>
      </c>
      <c r="J10">
        <f t="shared" si="4"/>
        <v>2.2369304442371618E-2</v>
      </c>
    </row>
    <row r="11" spans="1:17" ht="15" thickBot="1" x14ac:dyDescent="0.35">
      <c r="A11" s="3">
        <v>43707</v>
      </c>
      <c r="B11">
        <v>5898.23</v>
      </c>
      <c r="C11">
        <v>11939.28</v>
      </c>
      <c r="D11">
        <v>33262.89</v>
      </c>
      <c r="E11">
        <v>6602.49</v>
      </c>
      <c r="G11">
        <f t="shared" si="1"/>
        <v>-1.5841366088397375E-2</v>
      </c>
      <c r="H11">
        <f t="shared" si="2"/>
        <v>-2.0490539041630857E-2</v>
      </c>
      <c r="I11">
        <f t="shared" si="3"/>
        <v>-3.7237383435090921E-2</v>
      </c>
      <c r="J11">
        <f t="shared" si="4"/>
        <v>-4.0759606220507241E-2</v>
      </c>
      <c r="M11" s="21" t="s">
        <v>34</v>
      </c>
      <c r="N11" s="24"/>
      <c r="O11" s="24"/>
      <c r="P11" s="24"/>
      <c r="Q11" s="25"/>
    </row>
    <row r="12" spans="1:17" x14ac:dyDescent="0.3">
      <c r="A12" s="3">
        <v>43738</v>
      </c>
      <c r="B12">
        <v>6008.59</v>
      </c>
      <c r="C12">
        <v>12428.08</v>
      </c>
      <c r="D12">
        <v>35207.83</v>
      </c>
      <c r="E12">
        <v>6798.42</v>
      </c>
      <c r="G12">
        <f t="shared" si="1"/>
        <v>1.8710697955149357E-2</v>
      </c>
      <c r="H12">
        <f t="shared" si="2"/>
        <v>4.0940492223986644E-2</v>
      </c>
      <c r="I12">
        <f t="shared" si="3"/>
        <v>5.8471768388134719E-2</v>
      </c>
      <c r="J12">
        <f t="shared" si="4"/>
        <v>2.9675168004798236E-2</v>
      </c>
      <c r="M12" s="14"/>
      <c r="N12" s="12" t="s">
        <v>14</v>
      </c>
      <c r="O12" s="12" t="s">
        <v>13</v>
      </c>
      <c r="P12" s="12" t="s">
        <v>15</v>
      </c>
      <c r="Q12" s="13" t="s">
        <v>16</v>
      </c>
    </row>
    <row r="13" spans="1:17" x14ac:dyDescent="0.3">
      <c r="A13" s="3">
        <v>43769</v>
      </c>
      <c r="B13">
        <v>6138.73</v>
      </c>
      <c r="C13">
        <v>12866.79</v>
      </c>
      <c r="D13">
        <v>37104.01</v>
      </c>
      <c r="E13">
        <v>6671.59</v>
      </c>
      <c r="G13">
        <f t="shared" si="1"/>
        <v>2.1658991543773067E-2</v>
      </c>
      <c r="H13">
        <f t="shared" si="2"/>
        <v>3.5299901513347269E-2</v>
      </c>
      <c r="I13">
        <f t="shared" si="3"/>
        <v>5.3856769928734609E-2</v>
      </c>
      <c r="J13">
        <f t="shared" si="4"/>
        <v>-1.8655805319471277E-2</v>
      </c>
      <c r="M13" s="4" t="s">
        <v>14</v>
      </c>
      <c r="N13">
        <v>1</v>
      </c>
    </row>
    <row r="14" spans="1:17" x14ac:dyDescent="0.3">
      <c r="A14" s="3">
        <v>43798</v>
      </c>
      <c r="B14">
        <v>6361.56</v>
      </c>
      <c r="C14">
        <v>13236.38</v>
      </c>
      <c r="D14">
        <v>37701.26</v>
      </c>
      <c r="E14">
        <v>6792.1</v>
      </c>
      <c r="G14">
        <f t="shared" si="1"/>
        <v>3.6299039052051625E-2</v>
      </c>
      <c r="H14">
        <f t="shared" si="2"/>
        <v>2.8724336062063521E-2</v>
      </c>
      <c r="I14">
        <f t="shared" si="3"/>
        <v>1.6096642923500722E-2</v>
      </c>
      <c r="J14">
        <f t="shared" si="4"/>
        <v>1.8063160356077069E-2</v>
      </c>
      <c r="M14" s="4" t="s">
        <v>13</v>
      </c>
      <c r="N14">
        <v>0.86596641770547456</v>
      </c>
      <c r="O14">
        <v>1</v>
      </c>
    </row>
    <row r="15" spans="1:17" x14ac:dyDescent="0.3">
      <c r="A15" s="3">
        <v>43830</v>
      </c>
      <c r="B15">
        <v>6553.57</v>
      </c>
      <c r="C15">
        <v>13249.01</v>
      </c>
      <c r="D15">
        <v>38352.639999999999</v>
      </c>
      <c r="E15">
        <v>6980.94</v>
      </c>
      <c r="G15">
        <f t="shared" si="1"/>
        <v>3.0182848232194508E-2</v>
      </c>
      <c r="H15">
        <f t="shared" si="2"/>
        <v>9.5418838081114468E-4</v>
      </c>
      <c r="I15">
        <f t="shared" si="3"/>
        <v>1.7277406643703613E-2</v>
      </c>
      <c r="J15">
        <f t="shared" si="4"/>
        <v>2.7802888650049207E-2</v>
      </c>
      <c r="M15" s="4" t="s">
        <v>15</v>
      </c>
      <c r="N15">
        <v>0.70776538500131303</v>
      </c>
      <c r="O15">
        <v>0.7204434603793719</v>
      </c>
      <c r="P15">
        <v>1</v>
      </c>
    </row>
    <row r="16" spans="1:17" ht="15" thickBot="1" x14ac:dyDescent="0.35">
      <c r="A16" s="3">
        <v>43861</v>
      </c>
      <c r="B16">
        <v>6551</v>
      </c>
      <c r="C16">
        <v>12981.97</v>
      </c>
      <c r="D16">
        <v>37623.19</v>
      </c>
      <c r="E16">
        <v>6746.81</v>
      </c>
      <c r="G16">
        <f t="shared" si="1"/>
        <v>-3.9215267403868565E-4</v>
      </c>
      <c r="H16">
        <f t="shared" si="2"/>
        <v>-2.0155468219889703E-2</v>
      </c>
      <c r="I16">
        <f t="shared" si="3"/>
        <v>-1.9019551196475578E-2</v>
      </c>
      <c r="J16">
        <f t="shared" si="4"/>
        <v>-3.3538463301503695E-2</v>
      </c>
      <c r="M16" s="5" t="s">
        <v>16</v>
      </c>
      <c r="N16" s="2">
        <v>0.69038292224650766</v>
      </c>
      <c r="O16" s="2">
        <v>0.81606288503988966</v>
      </c>
      <c r="P16" s="2">
        <v>0.57821951850521935</v>
      </c>
      <c r="Q16" s="2">
        <v>1</v>
      </c>
    </row>
    <row r="17" spans="1:19" x14ac:dyDescent="0.3">
      <c r="A17" s="3">
        <v>43889</v>
      </c>
      <c r="B17">
        <v>6011.73</v>
      </c>
      <c r="C17">
        <v>11890.35</v>
      </c>
      <c r="D17">
        <v>34304.410000000003</v>
      </c>
      <c r="E17">
        <v>6140.13</v>
      </c>
      <c r="G17">
        <f t="shared" si="1"/>
        <v>-8.2318729964890924E-2</v>
      </c>
      <c r="H17">
        <f t="shared" si="2"/>
        <v>-8.4087391975177811E-2</v>
      </c>
      <c r="I17">
        <f t="shared" si="3"/>
        <v>-8.8211020915557631E-2</v>
      </c>
      <c r="J17">
        <f t="shared" si="4"/>
        <v>-8.9921014523900958E-2</v>
      </c>
    </row>
    <row r="18" spans="1:19" ht="15" thickBot="1" x14ac:dyDescent="0.35">
      <c r="A18" s="3">
        <v>43921</v>
      </c>
      <c r="B18">
        <v>5269.2</v>
      </c>
      <c r="C18">
        <v>9935.84</v>
      </c>
      <c r="D18">
        <v>30978.959999999999</v>
      </c>
      <c r="E18">
        <v>5316.82</v>
      </c>
      <c r="G18">
        <f t="shared" si="1"/>
        <v>-0.12351353104680346</v>
      </c>
      <c r="H18">
        <f t="shared" si="2"/>
        <v>-0.16437783580802923</v>
      </c>
      <c r="I18">
        <f t="shared" si="3"/>
        <v>-9.6939431402551568E-2</v>
      </c>
      <c r="J18">
        <f t="shared" si="4"/>
        <v>-0.13408673757721748</v>
      </c>
    </row>
    <row r="19" spans="1:19" ht="15" thickBot="1" x14ac:dyDescent="0.35">
      <c r="A19" s="3">
        <v>43951</v>
      </c>
      <c r="B19">
        <v>5944.68</v>
      </c>
      <c r="C19">
        <v>10861.64</v>
      </c>
      <c r="D19">
        <v>33069.06</v>
      </c>
      <c r="E19">
        <v>5524.05</v>
      </c>
      <c r="G19">
        <f t="shared" si="1"/>
        <v>0.12819403324982928</v>
      </c>
      <c r="H19">
        <f t="shared" si="2"/>
        <v>9.3177828950546632E-2</v>
      </c>
      <c r="I19">
        <f t="shared" si="3"/>
        <v>6.7468372082213179E-2</v>
      </c>
      <c r="J19">
        <f t="shared" si="4"/>
        <v>3.8976305385550102E-2</v>
      </c>
      <c r="L19" s="21" t="s">
        <v>35</v>
      </c>
      <c r="M19" s="24"/>
      <c r="N19" s="24"/>
      <c r="O19" s="24"/>
      <c r="P19" s="24"/>
      <c r="Q19" s="24"/>
      <c r="R19" s="24"/>
      <c r="S19" s="25"/>
    </row>
    <row r="20" spans="1:19" x14ac:dyDescent="0.3">
      <c r="A20" s="3">
        <v>43980</v>
      </c>
      <c r="B20">
        <v>6227.81</v>
      </c>
      <c r="C20">
        <v>11586.85</v>
      </c>
      <c r="D20">
        <v>35827.129999999997</v>
      </c>
      <c r="E20">
        <v>5708.44</v>
      </c>
      <c r="G20">
        <f t="shared" si="1"/>
        <v>4.7627458500709895E-2</v>
      </c>
      <c r="H20">
        <f t="shared" si="2"/>
        <v>6.6768001885534875E-2</v>
      </c>
      <c r="I20">
        <f t="shared" si="3"/>
        <v>8.3403338347083342E-2</v>
      </c>
      <c r="J20">
        <f t="shared" si="4"/>
        <v>3.3379495116807309E-2</v>
      </c>
      <c r="L20" s="12" t="s">
        <v>14</v>
      </c>
      <c r="M20" s="14"/>
      <c r="N20" s="12" t="s">
        <v>13</v>
      </c>
      <c r="O20" s="14"/>
      <c r="P20" s="12" t="s">
        <v>15</v>
      </c>
      <c r="Q20" s="14"/>
      <c r="R20" s="12" t="s">
        <v>16</v>
      </c>
      <c r="S20" s="14"/>
    </row>
    <row r="21" spans="1:19" x14ac:dyDescent="0.3">
      <c r="A21" s="3">
        <v>44012</v>
      </c>
      <c r="B21">
        <v>6351.67</v>
      </c>
      <c r="C21">
        <v>12310.93</v>
      </c>
      <c r="D21">
        <v>36547.19</v>
      </c>
      <c r="E21">
        <v>5803.22</v>
      </c>
      <c r="G21">
        <f t="shared" si="1"/>
        <v>1.9888211104706094E-2</v>
      </c>
      <c r="H21">
        <f t="shared" si="2"/>
        <v>6.2491531348036776E-2</v>
      </c>
      <c r="I21">
        <f t="shared" si="3"/>
        <v>2.0098176996036384E-2</v>
      </c>
      <c r="J21">
        <f t="shared" si="4"/>
        <v>1.6603485365529053E-2</v>
      </c>
    </row>
    <row r="22" spans="1:19" x14ac:dyDescent="0.3">
      <c r="A22" s="3">
        <v>44043</v>
      </c>
      <c r="B22">
        <v>6709.81</v>
      </c>
      <c r="C22">
        <v>12313.36</v>
      </c>
      <c r="D22">
        <v>35596.21</v>
      </c>
      <c r="E22">
        <v>5559.66</v>
      </c>
      <c r="G22">
        <f t="shared" si="1"/>
        <v>5.6385171143966913E-2</v>
      </c>
      <c r="H22">
        <f t="shared" si="2"/>
        <v>1.9738557525713257E-4</v>
      </c>
      <c r="I22">
        <f t="shared" si="3"/>
        <v>-2.602060514091516E-2</v>
      </c>
      <c r="J22">
        <f t="shared" si="4"/>
        <v>-4.1969802971453848E-2</v>
      </c>
      <c r="L22" s="1" t="s">
        <v>20</v>
      </c>
      <c r="M22">
        <v>1.5099371667542596E-2</v>
      </c>
      <c r="N22" t="s">
        <v>20</v>
      </c>
      <c r="O22">
        <v>1.0129668369184136E-2</v>
      </c>
      <c r="P22" t="s">
        <v>20</v>
      </c>
      <c r="Q22">
        <v>1.1857600817686505E-2</v>
      </c>
      <c r="R22" t="s">
        <v>20</v>
      </c>
      <c r="S22">
        <v>6.8242612462922243E-3</v>
      </c>
    </row>
    <row r="23" spans="1:19" x14ac:dyDescent="0.3">
      <c r="A23" s="3">
        <v>44074</v>
      </c>
      <c r="B23">
        <v>7192.11</v>
      </c>
      <c r="C23">
        <v>12945.38</v>
      </c>
      <c r="D23">
        <v>37954.67</v>
      </c>
      <c r="E23">
        <v>5657.01</v>
      </c>
      <c r="G23">
        <f t="shared" si="1"/>
        <v>7.187982968221146E-2</v>
      </c>
      <c r="H23">
        <f t="shared" si="2"/>
        <v>5.1327988461313451E-2</v>
      </c>
      <c r="I23">
        <f t="shared" si="3"/>
        <v>6.625593005547499E-2</v>
      </c>
      <c r="J23">
        <f t="shared" si="4"/>
        <v>1.7510063565038217E-2</v>
      </c>
      <c r="L23" t="s">
        <v>21</v>
      </c>
      <c r="M23">
        <v>5.98399458825127E-3</v>
      </c>
      <c r="N23" t="s">
        <v>21</v>
      </c>
      <c r="O23">
        <v>6.2074238461584472E-3</v>
      </c>
      <c r="P23" t="s">
        <v>21</v>
      </c>
      <c r="Q23">
        <v>5.5137155385858424E-3</v>
      </c>
      <c r="R23" t="s">
        <v>21</v>
      </c>
      <c r="S23">
        <v>4.4329581427207596E-3</v>
      </c>
    </row>
    <row r="24" spans="1:19" x14ac:dyDescent="0.3">
      <c r="A24" s="3">
        <v>44104</v>
      </c>
      <c r="B24">
        <v>6918.83</v>
      </c>
      <c r="C24">
        <v>12760.73</v>
      </c>
      <c r="D24">
        <v>38259.49</v>
      </c>
      <c r="E24">
        <v>5569.85</v>
      </c>
      <c r="G24">
        <f t="shared" si="1"/>
        <v>-3.799719414747546E-2</v>
      </c>
      <c r="H24">
        <f t="shared" si="2"/>
        <v>-1.4263775957136805E-2</v>
      </c>
      <c r="I24">
        <f t="shared" si="3"/>
        <v>8.0311592749982997E-3</v>
      </c>
      <c r="J24">
        <f t="shared" si="4"/>
        <v>-1.5407432548289617E-2</v>
      </c>
      <c r="L24" t="s">
        <v>22</v>
      </c>
      <c r="M24">
        <v>2.3345390712880668E-2</v>
      </c>
      <c r="N24" t="s">
        <v>22</v>
      </c>
      <c r="O24">
        <v>1.7162225661464896E-2</v>
      </c>
      <c r="P24" t="s">
        <v>22</v>
      </c>
      <c r="Q24">
        <v>1.1612214858914956E-2</v>
      </c>
      <c r="R24" t="s">
        <v>22</v>
      </c>
      <c r="S24">
        <v>1.5783056026665923E-2</v>
      </c>
    </row>
    <row r="25" spans="1:19" x14ac:dyDescent="0.3">
      <c r="A25" s="3">
        <v>44134</v>
      </c>
      <c r="B25">
        <v>6734.84</v>
      </c>
      <c r="C25">
        <v>11556.48</v>
      </c>
      <c r="D25">
        <v>37921.07</v>
      </c>
      <c r="E25">
        <v>5305.32</v>
      </c>
      <c r="G25">
        <f t="shared" si="1"/>
        <v>-2.6592646444557791E-2</v>
      </c>
      <c r="H25">
        <f t="shared" si="2"/>
        <v>-9.4371560247728775E-2</v>
      </c>
      <c r="I25">
        <f t="shared" si="3"/>
        <v>-8.845387118333211E-3</v>
      </c>
      <c r="J25">
        <f t="shared" si="4"/>
        <v>-4.7493199996409351E-2</v>
      </c>
      <c r="L25" t="s">
        <v>23</v>
      </c>
      <c r="M25" t="e">
        <v>#N/A</v>
      </c>
      <c r="N25" t="s">
        <v>23</v>
      </c>
      <c r="O25" t="e">
        <v>#N/A</v>
      </c>
      <c r="P25" t="s">
        <v>23</v>
      </c>
      <c r="Q25" t="e">
        <v>#N/A</v>
      </c>
      <c r="R25" t="s">
        <v>23</v>
      </c>
      <c r="S25" t="e">
        <v>#N/A</v>
      </c>
    </row>
    <row r="26" spans="1:19" x14ac:dyDescent="0.3">
      <c r="A26" s="3">
        <v>44165</v>
      </c>
      <c r="B26">
        <v>7472.06</v>
      </c>
      <c r="C26">
        <v>13291.16</v>
      </c>
      <c r="D26">
        <v>43630.05</v>
      </c>
      <c r="E26">
        <v>5978.52</v>
      </c>
      <c r="G26">
        <f t="shared" si="1"/>
        <v>0.10946362497104611</v>
      </c>
      <c r="H26">
        <f t="shared" si="2"/>
        <v>0.15010453009913055</v>
      </c>
      <c r="I26">
        <f t="shared" si="3"/>
        <v>0.15054902195534048</v>
      </c>
      <c r="J26">
        <f t="shared" si="4"/>
        <v>0.12689149759109739</v>
      </c>
      <c r="L26" s="1" t="s">
        <v>24</v>
      </c>
      <c r="M26">
        <v>5.0422034642481996E-2</v>
      </c>
      <c r="N26" t="s">
        <v>24</v>
      </c>
      <c r="O26">
        <v>5.230468303331752E-2</v>
      </c>
      <c r="P26" t="s">
        <v>24</v>
      </c>
      <c r="Q26">
        <v>4.6459392934814062E-2</v>
      </c>
      <c r="R26" t="s">
        <v>24</v>
      </c>
      <c r="S26">
        <v>3.7352769248786818E-2</v>
      </c>
    </row>
    <row r="27" spans="1:19" x14ac:dyDescent="0.3">
      <c r="A27" s="3">
        <v>44196</v>
      </c>
      <c r="B27">
        <v>7759.35</v>
      </c>
      <c r="C27">
        <v>13718.78</v>
      </c>
      <c r="D27">
        <v>45354.080000000002</v>
      </c>
      <c r="E27">
        <v>6174.77</v>
      </c>
      <c r="G27">
        <f t="shared" si="1"/>
        <v>3.8448567061827657E-2</v>
      </c>
      <c r="H27">
        <f t="shared" si="2"/>
        <v>3.2173264034140045E-2</v>
      </c>
      <c r="I27">
        <f t="shared" si="3"/>
        <v>3.951473812200533E-2</v>
      </c>
      <c r="J27">
        <f t="shared" si="4"/>
        <v>3.2825849875889011E-2</v>
      </c>
      <c r="L27" s="1" t="s">
        <v>25</v>
      </c>
      <c r="M27">
        <v>2.5423815774876543E-3</v>
      </c>
      <c r="N27" t="s">
        <v>25</v>
      </c>
      <c r="O27">
        <v>2.7357798672158137E-3</v>
      </c>
      <c r="P27" t="s">
        <v>25</v>
      </c>
      <c r="Q27">
        <v>2.158475191871451E-3</v>
      </c>
      <c r="R27" t="s">
        <v>25</v>
      </c>
      <c r="S27">
        <v>1.395229370553114E-3</v>
      </c>
    </row>
    <row r="28" spans="1:19" x14ac:dyDescent="0.3">
      <c r="A28" s="3">
        <v>44225</v>
      </c>
      <c r="B28">
        <v>7681.01</v>
      </c>
      <c r="C28">
        <v>13432.87</v>
      </c>
      <c r="D28">
        <v>45718.51</v>
      </c>
      <c r="E28">
        <v>6126.19</v>
      </c>
      <c r="G28">
        <f t="shared" si="1"/>
        <v>-1.0096206512143432E-2</v>
      </c>
      <c r="H28">
        <f t="shared" si="2"/>
        <v>-2.0840774471199322E-2</v>
      </c>
      <c r="I28">
        <f t="shared" si="3"/>
        <v>8.03521976413148E-3</v>
      </c>
      <c r="J28">
        <f t="shared" si="4"/>
        <v>-7.8674995182008121E-3</v>
      </c>
      <c r="L28" s="1" t="s">
        <v>26</v>
      </c>
      <c r="M28">
        <v>0.14060430701917515</v>
      </c>
      <c r="N28" t="s">
        <v>26</v>
      </c>
      <c r="O28">
        <v>1.3426793518557689</v>
      </c>
      <c r="P28" t="s">
        <v>26</v>
      </c>
      <c r="Q28">
        <v>0.27995684646132135</v>
      </c>
      <c r="R28" t="s">
        <v>26</v>
      </c>
      <c r="S28">
        <v>3.2164333776453828</v>
      </c>
    </row>
    <row r="29" spans="1:19" x14ac:dyDescent="0.3">
      <c r="A29" s="3">
        <v>44253</v>
      </c>
      <c r="B29">
        <v>7892.81</v>
      </c>
      <c r="C29">
        <v>13786.29</v>
      </c>
      <c r="D29">
        <v>47891.4</v>
      </c>
      <c r="E29">
        <v>6222.88</v>
      </c>
      <c r="G29">
        <f t="shared" si="1"/>
        <v>2.7574498666191057E-2</v>
      </c>
      <c r="H29">
        <f t="shared" si="2"/>
        <v>2.6310088610996759E-2</v>
      </c>
      <c r="I29">
        <f t="shared" si="3"/>
        <v>4.7527576904846623E-2</v>
      </c>
      <c r="J29">
        <f t="shared" si="4"/>
        <v>1.5783056026665923E-2</v>
      </c>
      <c r="L29" s="1" t="s">
        <v>27</v>
      </c>
      <c r="M29">
        <v>-0.48868222245777865</v>
      </c>
      <c r="N29" t="s">
        <v>27</v>
      </c>
      <c r="O29">
        <v>-0.41066761428732179</v>
      </c>
      <c r="P29" t="s">
        <v>27</v>
      </c>
      <c r="Q29">
        <v>2.3065490712854009E-2</v>
      </c>
      <c r="R29" t="s">
        <v>27</v>
      </c>
      <c r="S29">
        <v>-0.69711687118149235</v>
      </c>
    </row>
    <row r="30" spans="1:19" x14ac:dyDescent="0.3">
      <c r="A30" s="3">
        <v>44286</v>
      </c>
      <c r="B30">
        <v>8238.48</v>
      </c>
      <c r="C30">
        <v>15008.34</v>
      </c>
      <c r="D30">
        <v>48537.95</v>
      </c>
      <c r="E30">
        <v>6481.71</v>
      </c>
      <c r="G30">
        <f t="shared" si="1"/>
        <v>4.3795555701961551E-2</v>
      </c>
      <c r="H30">
        <f t="shared" si="2"/>
        <v>8.8642412135534587E-2</v>
      </c>
      <c r="I30">
        <f t="shared" si="3"/>
        <v>1.3500336177267643E-2</v>
      </c>
      <c r="J30">
        <f t="shared" si="4"/>
        <v>4.1593281567377148E-2</v>
      </c>
      <c r="L30" t="s">
        <v>28</v>
      </c>
      <c r="M30">
        <v>0.25170756429663277</v>
      </c>
      <c r="N30" t="s">
        <v>28</v>
      </c>
      <c r="O30">
        <v>0.31448236590715978</v>
      </c>
      <c r="P30" t="s">
        <v>28</v>
      </c>
      <c r="Q30">
        <v>0.24748845335789205</v>
      </c>
      <c r="R30" t="s">
        <v>28</v>
      </c>
      <c r="S30">
        <v>0.26097823516831486</v>
      </c>
    </row>
    <row r="31" spans="1:19" x14ac:dyDescent="0.3">
      <c r="A31" s="3">
        <v>44316</v>
      </c>
      <c r="B31">
        <v>8678.16</v>
      </c>
      <c r="C31">
        <v>15135.91</v>
      </c>
      <c r="D31">
        <v>47928.959999999999</v>
      </c>
      <c r="E31">
        <v>6747.87</v>
      </c>
      <c r="G31">
        <f t="shared" si="1"/>
        <v>5.3369068080519742E-2</v>
      </c>
      <c r="H31">
        <f t="shared" si="2"/>
        <v>8.4999406996376491E-3</v>
      </c>
      <c r="I31">
        <f t="shared" si="3"/>
        <v>-1.2546677393668212E-2</v>
      </c>
      <c r="J31">
        <f t="shared" si="4"/>
        <v>4.1063237941839401E-2</v>
      </c>
      <c r="L31" t="s">
        <v>29</v>
      </c>
      <c r="M31">
        <v>-0.12351353104680346</v>
      </c>
      <c r="N31" t="s">
        <v>29</v>
      </c>
      <c r="O31">
        <v>-0.16437783580802923</v>
      </c>
      <c r="P31" t="s">
        <v>29</v>
      </c>
      <c r="Q31">
        <v>-9.6939431402551568E-2</v>
      </c>
      <c r="R31" t="s">
        <v>29</v>
      </c>
      <c r="S31">
        <v>-0.13408673757721748</v>
      </c>
    </row>
    <row r="32" spans="1:19" x14ac:dyDescent="0.3">
      <c r="A32" s="3">
        <v>44347</v>
      </c>
      <c r="B32">
        <v>8738.77</v>
      </c>
      <c r="C32">
        <v>15421.13</v>
      </c>
      <c r="D32">
        <v>48007.89</v>
      </c>
      <c r="E32">
        <v>6820.64</v>
      </c>
      <c r="G32">
        <f t="shared" si="1"/>
        <v>6.9841994155443758E-3</v>
      </c>
      <c r="H32">
        <f t="shared" si="2"/>
        <v>1.8843928115323053E-2</v>
      </c>
      <c r="I32">
        <f t="shared" si="3"/>
        <v>1.646812282177629E-3</v>
      </c>
      <c r="J32">
        <f t="shared" si="4"/>
        <v>1.0784143737208991E-2</v>
      </c>
      <c r="L32" t="s">
        <v>30</v>
      </c>
      <c r="M32">
        <v>0.12819403324982928</v>
      </c>
      <c r="N32" t="s">
        <v>30</v>
      </c>
      <c r="O32">
        <v>0.15010453009913055</v>
      </c>
      <c r="P32" t="s">
        <v>30</v>
      </c>
      <c r="Q32">
        <v>0.15054902195534048</v>
      </c>
      <c r="R32" t="s">
        <v>30</v>
      </c>
      <c r="S32">
        <v>0.12689149759109739</v>
      </c>
    </row>
    <row r="33" spans="1:19" x14ac:dyDescent="0.3">
      <c r="A33" s="3">
        <v>44377</v>
      </c>
      <c r="B33">
        <v>8942.7800000000007</v>
      </c>
      <c r="C33">
        <v>15531.04</v>
      </c>
      <c r="D33">
        <v>47970.26</v>
      </c>
      <c r="E33">
        <v>6848.31</v>
      </c>
      <c r="G33">
        <f t="shared" si="1"/>
        <v>2.3345390712880668E-2</v>
      </c>
      <c r="H33">
        <f t="shared" si="2"/>
        <v>7.1272338667790029E-3</v>
      </c>
      <c r="I33">
        <f t="shared" si="3"/>
        <v>-7.8382949136063642E-4</v>
      </c>
      <c r="J33">
        <f t="shared" si="4"/>
        <v>4.0568040535785607E-3</v>
      </c>
      <c r="L33" t="s">
        <v>31</v>
      </c>
      <c r="M33">
        <v>1.0720553883955244</v>
      </c>
      <c r="N33" t="s">
        <v>31</v>
      </c>
      <c r="O33">
        <v>0.71920645421207363</v>
      </c>
      <c r="P33" t="s">
        <v>31</v>
      </c>
      <c r="Q33">
        <v>0.84188965805574179</v>
      </c>
      <c r="R33" t="s">
        <v>31</v>
      </c>
      <c r="S33">
        <v>0.48452254848674792</v>
      </c>
    </row>
    <row r="34" spans="1:19" x14ac:dyDescent="0.3">
      <c r="A34" s="3">
        <v>44407</v>
      </c>
      <c r="B34">
        <v>9155.2099999999991</v>
      </c>
      <c r="C34">
        <v>15544.39</v>
      </c>
      <c r="D34">
        <v>45460.39</v>
      </c>
      <c r="E34">
        <v>6853.01</v>
      </c>
      <c r="G34">
        <f t="shared" si="1"/>
        <v>2.3754358264432139E-2</v>
      </c>
      <c r="H34">
        <f t="shared" si="2"/>
        <v>8.5956896640524674E-4</v>
      </c>
      <c r="I34">
        <f t="shared" si="3"/>
        <v>-5.2321375785747304E-2</v>
      </c>
      <c r="J34">
        <f t="shared" si="4"/>
        <v>6.8630070776583101E-4</v>
      </c>
      <c r="L34" t="s">
        <v>32</v>
      </c>
      <c r="M34">
        <v>71</v>
      </c>
      <c r="N34" t="s">
        <v>32</v>
      </c>
      <c r="O34">
        <v>71</v>
      </c>
      <c r="P34" t="s">
        <v>32</v>
      </c>
      <c r="Q34">
        <v>71</v>
      </c>
      <c r="R34" t="s">
        <v>32</v>
      </c>
      <c r="S34">
        <v>71</v>
      </c>
    </row>
    <row r="35" spans="1:19" ht="15" thickBot="1" x14ac:dyDescent="0.35">
      <c r="A35" s="3">
        <v>44439</v>
      </c>
      <c r="B35">
        <v>9433.58</v>
      </c>
      <c r="C35">
        <v>15835.09</v>
      </c>
      <c r="D35">
        <v>46826.9</v>
      </c>
      <c r="E35">
        <v>6993.75</v>
      </c>
      <c r="G35">
        <f t="shared" si="1"/>
        <v>3.0405637882692023E-2</v>
      </c>
      <c r="H35">
        <f t="shared" si="2"/>
        <v>1.8701280654950161E-2</v>
      </c>
      <c r="I35">
        <f t="shared" si="3"/>
        <v>3.0059354968138243E-2</v>
      </c>
      <c r="J35">
        <f t="shared" si="4"/>
        <v>2.0536961130948266E-2</v>
      </c>
      <c r="L35" s="2" t="s">
        <v>33</v>
      </c>
      <c r="M35" s="2">
        <v>1.1934700883446267E-2</v>
      </c>
      <c r="N35" s="2" t="s">
        <v>33</v>
      </c>
      <c r="O35" s="2">
        <v>1.2380316487271836E-2</v>
      </c>
      <c r="P35" s="2" t="s">
        <v>33</v>
      </c>
      <c r="Q35" s="2">
        <v>1.0996758893905053E-2</v>
      </c>
      <c r="R35" s="2" t="s">
        <v>33</v>
      </c>
      <c r="S35" s="2">
        <v>8.8412562347705507E-3</v>
      </c>
    </row>
    <row r="36" spans="1:19" x14ac:dyDescent="0.3">
      <c r="A36" s="3">
        <v>44469</v>
      </c>
      <c r="B36">
        <v>8994.83</v>
      </c>
      <c r="C36">
        <v>15260.69</v>
      </c>
      <c r="D36">
        <v>49401.65</v>
      </c>
      <c r="E36">
        <v>6982.44</v>
      </c>
      <c r="G36">
        <f t="shared" si="1"/>
        <v>-4.6509384560262379E-2</v>
      </c>
      <c r="H36">
        <f t="shared" si="2"/>
        <v>-3.6273870246395799E-2</v>
      </c>
      <c r="I36">
        <f t="shared" si="3"/>
        <v>5.4984421347558772E-2</v>
      </c>
      <c r="J36">
        <f t="shared" si="4"/>
        <v>-1.617158176943757E-3</v>
      </c>
    </row>
    <row r="37" spans="1:19" x14ac:dyDescent="0.3">
      <c r="A37" s="3">
        <v>44498</v>
      </c>
      <c r="B37">
        <v>9625.02</v>
      </c>
      <c r="C37">
        <v>15688.77</v>
      </c>
      <c r="D37">
        <v>48468.13</v>
      </c>
      <c r="E37">
        <v>7136.68</v>
      </c>
      <c r="G37">
        <f t="shared" si="1"/>
        <v>7.0061357468679281E-2</v>
      </c>
      <c r="H37">
        <f t="shared" si="2"/>
        <v>2.8051156271439882E-2</v>
      </c>
      <c r="I37">
        <f t="shared" si="3"/>
        <v>-1.8896534832338677E-2</v>
      </c>
      <c r="J37">
        <f t="shared" si="4"/>
        <v>2.2089699302822608E-2</v>
      </c>
    </row>
    <row r="38" spans="1:19" x14ac:dyDescent="0.3">
      <c r="A38" s="3">
        <v>44530</v>
      </c>
      <c r="B38">
        <v>9558.33</v>
      </c>
      <c r="C38">
        <v>15100.13</v>
      </c>
      <c r="D38">
        <v>46685.33</v>
      </c>
      <c r="E38">
        <v>6981.71</v>
      </c>
      <c r="G38">
        <f t="shared" si="1"/>
        <v>-6.9288167712898783E-3</v>
      </c>
      <c r="H38">
        <f t="shared" si="2"/>
        <v>-3.7519831063875707E-2</v>
      </c>
      <c r="I38">
        <f t="shared" si="3"/>
        <v>-3.6782933445131796E-2</v>
      </c>
      <c r="J38">
        <f t="shared" si="4"/>
        <v>-2.1714578767718356E-2</v>
      </c>
    </row>
    <row r="39" spans="1:19" x14ac:dyDescent="0.3">
      <c r="A39" s="3">
        <v>44561</v>
      </c>
      <c r="B39">
        <v>9986.7000000000007</v>
      </c>
      <c r="C39">
        <v>15884.86</v>
      </c>
      <c r="D39">
        <v>48375.88</v>
      </c>
      <c r="E39">
        <v>7313.56</v>
      </c>
      <c r="G39">
        <f t="shared" si="1"/>
        <v>4.4816406213219341E-2</v>
      </c>
      <c r="H39">
        <f t="shared" si="2"/>
        <v>5.1968426761888897E-2</v>
      </c>
      <c r="I39">
        <f t="shared" si="3"/>
        <v>3.621158937936169E-2</v>
      </c>
      <c r="J39">
        <f t="shared" si="4"/>
        <v>4.7531335446473769E-2</v>
      </c>
    </row>
    <row r="40" spans="1:19" x14ac:dyDescent="0.3">
      <c r="A40" s="3">
        <v>44592</v>
      </c>
      <c r="B40">
        <v>9469.92</v>
      </c>
      <c r="C40">
        <v>15471.2</v>
      </c>
      <c r="D40">
        <v>45371.48</v>
      </c>
      <c r="E40">
        <v>7395.62</v>
      </c>
      <c r="G40">
        <f t="shared" si="1"/>
        <v>-5.174682327495575E-2</v>
      </c>
      <c r="H40">
        <f t="shared" si="2"/>
        <v>-2.6041148615725908E-2</v>
      </c>
      <c r="I40">
        <f t="shared" si="3"/>
        <v>-6.2105330176939297E-2</v>
      </c>
      <c r="J40">
        <f t="shared" si="4"/>
        <v>1.1220253884565039E-2</v>
      </c>
    </row>
    <row r="41" spans="1:19" x14ac:dyDescent="0.3">
      <c r="A41" s="3">
        <v>44620</v>
      </c>
      <c r="B41">
        <v>9186.3700000000008</v>
      </c>
      <c r="C41">
        <v>14461.02</v>
      </c>
      <c r="D41">
        <v>44595.18</v>
      </c>
      <c r="E41">
        <v>7418.64</v>
      </c>
      <c r="G41">
        <f t="shared" si="1"/>
        <v>-2.994217480189899E-2</v>
      </c>
      <c r="H41">
        <f t="shared" si="2"/>
        <v>-6.5294224106727361E-2</v>
      </c>
      <c r="I41">
        <f t="shared" si="3"/>
        <v>-1.7109867255818034E-2</v>
      </c>
      <c r="J41">
        <f t="shared" si="4"/>
        <v>3.1126531649814941E-3</v>
      </c>
    </row>
    <row r="42" spans="1:19" x14ac:dyDescent="0.3">
      <c r="A42" s="3">
        <v>44651</v>
      </c>
      <c r="B42">
        <v>9527.4599999999991</v>
      </c>
      <c r="C42">
        <v>14414.75</v>
      </c>
      <c r="D42">
        <v>47173.86</v>
      </c>
      <c r="E42">
        <v>7524.08</v>
      </c>
      <c r="G42">
        <f t="shared" si="1"/>
        <v>3.7130008915382061E-2</v>
      </c>
      <c r="H42">
        <f t="shared" si="2"/>
        <v>-3.1996359869497751E-3</v>
      </c>
      <c r="I42">
        <f t="shared" si="3"/>
        <v>5.7824186380680612E-2</v>
      </c>
      <c r="J42">
        <f t="shared" si="4"/>
        <v>1.4212847637841922E-2</v>
      </c>
    </row>
    <row r="43" spans="1:19" x14ac:dyDescent="0.3">
      <c r="A43" s="3">
        <v>44680</v>
      </c>
      <c r="B43">
        <v>8696.65</v>
      </c>
      <c r="C43">
        <v>14097.88</v>
      </c>
      <c r="D43">
        <v>45524.44</v>
      </c>
      <c r="E43">
        <v>7580.97</v>
      </c>
      <c r="G43">
        <f t="shared" si="1"/>
        <v>-8.7201625616900993E-2</v>
      </c>
      <c r="H43">
        <f t="shared" si="2"/>
        <v>-2.1982344473542782E-2</v>
      </c>
      <c r="I43">
        <f t="shared" si="3"/>
        <v>-3.4964702909619824E-2</v>
      </c>
      <c r="J43">
        <f t="shared" si="4"/>
        <v>7.5610572986996851E-3</v>
      </c>
    </row>
    <row r="44" spans="1:19" x14ac:dyDescent="0.3">
      <c r="A44" s="3">
        <v>44712</v>
      </c>
      <c r="B44">
        <v>8712.6</v>
      </c>
      <c r="C44">
        <v>14388.35</v>
      </c>
      <c r="D44">
        <v>46256.800000000003</v>
      </c>
      <c r="E44">
        <v>7666.61</v>
      </c>
      <c r="G44">
        <f t="shared" si="1"/>
        <v>1.8340395439624142E-3</v>
      </c>
      <c r="H44">
        <f t="shared" si="2"/>
        <v>2.06038070972374E-2</v>
      </c>
      <c r="I44">
        <f t="shared" si="3"/>
        <v>1.608718306035177E-2</v>
      </c>
      <c r="J44">
        <f t="shared" si="4"/>
        <v>1.1296707413431186E-2</v>
      </c>
    </row>
    <row r="45" spans="1:19" x14ac:dyDescent="0.3">
      <c r="A45" s="3">
        <v>44742</v>
      </c>
      <c r="B45">
        <v>7993.43</v>
      </c>
      <c r="C45">
        <v>12783.77</v>
      </c>
      <c r="D45">
        <v>44843.6</v>
      </c>
      <c r="E45">
        <v>7242.59</v>
      </c>
      <c r="G45">
        <f t="shared" si="1"/>
        <v>-8.2543672382526467E-2</v>
      </c>
      <c r="H45">
        <f t="shared" si="2"/>
        <v>-0.11151938895008809</v>
      </c>
      <c r="I45">
        <f t="shared" si="3"/>
        <v>-3.0551183825945682E-2</v>
      </c>
      <c r="J45">
        <f t="shared" si="4"/>
        <v>-5.530736531530879E-2</v>
      </c>
    </row>
    <row r="46" spans="1:19" x14ac:dyDescent="0.3">
      <c r="A46" s="3">
        <v>44771</v>
      </c>
      <c r="B46">
        <v>8730.4599999999991</v>
      </c>
      <c r="C46">
        <v>13484.05</v>
      </c>
      <c r="D46">
        <v>47240.59</v>
      </c>
      <c r="E46">
        <v>7508.38</v>
      </c>
      <c r="G46">
        <f t="shared" si="1"/>
        <v>9.2204472923388181E-2</v>
      </c>
      <c r="H46">
        <f t="shared" si="2"/>
        <v>5.4778832848212916E-2</v>
      </c>
      <c r="I46">
        <f t="shared" si="3"/>
        <v>5.3452220606730903E-2</v>
      </c>
      <c r="J46">
        <f t="shared" si="4"/>
        <v>3.6698197744177145E-2</v>
      </c>
    </row>
    <row r="47" spans="1:19" x14ac:dyDescent="0.3">
      <c r="A47" s="3">
        <v>44804</v>
      </c>
      <c r="B47">
        <v>8374.42</v>
      </c>
      <c r="C47">
        <v>12834.96</v>
      </c>
      <c r="D47">
        <v>47760.69</v>
      </c>
      <c r="E47">
        <v>7429</v>
      </c>
      <c r="G47">
        <f t="shared" si="1"/>
        <v>-4.0781356308831278E-2</v>
      </c>
      <c r="H47">
        <f t="shared" si="2"/>
        <v>-4.8137614440765211E-2</v>
      </c>
      <c r="I47">
        <f t="shared" si="3"/>
        <v>1.1009600007112652E-2</v>
      </c>
      <c r="J47">
        <f t="shared" si="4"/>
        <v>-1.0572187342675798E-2</v>
      </c>
    </row>
    <row r="48" spans="1:19" x14ac:dyDescent="0.3">
      <c r="A48" s="3">
        <v>44834</v>
      </c>
      <c r="B48">
        <v>7603.14</v>
      </c>
      <c r="C48">
        <v>12114.36</v>
      </c>
      <c r="D48">
        <v>44470.99</v>
      </c>
      <c r="E48">
        <v>7045.57</v>
      </c>
      <c r="G48">
        <f t="shared" si="1"/>
        <v>-9.2099512563258087E-2</v>
      </c>
      <c r="H48">
        <f t="shared" si="2"/>
        <v>-5.6143532975560392E-2</v>
      </c>
      <c r="I48">
        <f t="shared" si="3"/>
        <v>-6.8878820636804117E-2</v>
      </c>
      <c r="J48">
        <f t="shared" si="4"/>
        <v>-5.1612599273118898E-2</v>
      </c>
    </row>
    <row r="49" spans="1:10" x14ac:dyDescent="0.3">
      <c r="A49" s="3">
        <v>44865</v>
      </c>
      <c r="B49">
        <v>8218.7000000000007</v>
      </c>
      <c r="C49">
        <v>13253.74</v>
      </c>
      <c r="D49">
        <v>47302.96</v>
      </c>
      <c r="E49">
        <v>7256.32</v>
      </c>
      <c r="G49">
        <f t="shared" si="1"/>
        <v>8.0961287047193714E-2</v>
      </c>
      <c r="H49">
        <f t="shared" si="2"/>
        <v>9.4052017605552346E-2</v>
      </c>
      <c r="I49">
        <f t="shared" si="3"/>
        <v>6.368128975766002E-2</v>
      </c>
      <c r="J49">
        <f t="shared" si="4"/>
        <v>2.9912413048199082E-2</v>
      </c>
    </row>
    <row r="50" spans="1:10" x14ac:dyDescent="0.3">
      <c r="A50" s="3">
        <v>44895</v>
      </c>
      <c r="B50">
        <v>8678</v>
      </c>
      <c r="C50">
        <v>14397.04</v>
      </c>
      <c r="D50">
        <v>47968.160000000003</v>
      </c>
      <c r="E50">
        <v>7773.14</v>
      </c>
      <c r="G50">
        <f t="shared" si="1"/>
        <v>5.5884750629661535E-2</v>
      </c>
      <c r="H50">
        <f t="shared" si="2"/>
        <v>8.6262443657413007E-2</v>
      </c>
      <c r="I50">
        <f t="shared" si="3"/>
        <v>1.406254492319306E-2</v>
      </c>
      <c r="J50">
        <f t="shared" si="4"/>
        <v>7.1223430058211412E-2</v>
      </c>
    </row>
    <row r="51" spans="1:10" x14ac:dyDescent="0.3">
      <c r="A51" s="3">
        <v>44925</v>
      </c>
      <c r="B51">
        <v>8178.02</v>
      </c>
      <c r="C51">
        <v>13923.59</v>
      </c>
      <c r="D51">
        <v>44827.29</v>
      </c>
      <c r="E51">
        <v>7657.48</v>
      </c>
      <c r="G51">
        <f t="shared" si="1"/>
        <v>-5.761465775524309E-2</v>
      </c>
      <c r="H51">
        <f t="shared" si="2"/>
        <v>-3.2885231964348276E-2</v>
      </c>
      <c r="I51">
        <f t="shared" si="3"/>
        <v>-6.5478225556285713E-2</v>
      </c>
      <c r="J51">
        <f t="shared" si="4"/>
        <v>-1.4879443828362897E-2</v>
      </c>
    </row>
    <row r="52" spans="1:10" x14ac:dyDescent="0.3">
      <c r="A52" s="3">
        <v>44957</v>
      </c>
      <c r="B52">
        <v>8691.8799999999992</v>
      </c>
      <c r="C52">
        <v>15128.27</v>
      </c>
      <c r="D52">
        <v>46947.81</v>
      </c>
      <c r="E52">
        <v>7990.49</v>
      </c>
      <c r="G52">
        <f t="shared" si="1"/>
        <v>6.2834280180287985E-2</v>
      </c>
      <c r="H52">
        <f t="shared" si="2"/>
        <v>8.652078953775573E-2</v>
      </c>
      <c r="I52">
        <f t="shared" si="3"/>
        <v>4.7304220264039978E-2</v>
      </c>
      <c r="J52">
        <f t="shared" si="4"/>
        <v>4.3488197161468296E-2</v>
      </c>
    </row>
    <row r="53" spans="1:10" x14ac:dyDescent="0.3">
      <c r="A53" s="3">
        <v>44985</v>
      </c>
      <c r="B53">
        <v>8479.7999999999993</v>
      </c>
      <c r="C53">
        <v>15365.14</v>
      </c>
      <c r="D53">
        <v>47178.76</v>
      </c>
      <c r="E53">
        <v>8130.81</v>
      </c>
      <c r="G53">
        <f t="shared" si="1"/>
        <v>-2.4399784626571001E-2</v>
      </c>
      <c r="H53">
        <f t="shared" si="2"/>
        <v>1.5657441333344724E-2</v>
      </c>
      <c r="I53">
        <f t="shared" si="3"/>
        <v>4.9192922949974531E-3</v>
      </c>
      <c r="J53">
        <f t="shared" si="4"/>
        <v>1.7560875490739696E-2</v>
      </c>
    </row>
    <row r="54" spans="1:10" x14ac:dyDescent="0.3">
      <c r="A54" s="3">
        <v>45016</v>
      </c>
      <c r="B54">
        <v>8791.1299999999992</v>
      </c>
      <c r="C54">
        <v>15628.84</v>
      </c>
      <c r="D54">
        <v>48651.96</v>
      </c>
      <c r="E54">
        <v>7929.62</v>
      </c>
      <c r="G54">
        <f t="shared" si="1"/>
        <v>3.671430929974763E-2</v>
      </c>
      <c r="H54">
        <f t="shared" si="2"/>
        <v>1.7162225661464896E-2</v>
      </c>
      <c r="I54">
        <f t="shared" si="3"/>
        <v>3.1225916069010654E-2</v>
      </c>
      <c r="J54">
        <f t="shared" si="4"/>
        <v>-2.4744152181640021E-2</v>
      </c>
    </row>
    <row r="55" spans="1:10" x14ac:dyDescent="0.3">
      <c r="A55" s="3">
        <v>45044</v>
      </c>
      <c r="B55">
        <v>8928.35</v>
      </c>
      <c r="C55">
        <v>15922.38</v>
      </c>
      <c r="D55">
        <v>50068.1</v>
      </c>
      <c r="E55">
        <v>8200.2999999999993</v>
      </c>
      <c r="G55">
        <f t="shared" si="1"/>
        <v>1.560891489489988E-2</v>
      </c>
      <c r="H55">
        <f t="shared" si="2"/>
        <v>1.8781944149405781E-2</v>
      </c>
      <c r="I55">
        <f t="shared" si="3"/>
        <v>2.9107563189643325E-2</v>
      </c>
      <c r="J55">
        <f t="shared" si="4"/>
        <v>3.4135305348806044E-2</v>
      </c>
    </row>
    <row r="56" spans="1:10" x14ac:dyDescent="0.3">
      <c r="A56" s="3">
        <v>45077</v>
      </c>
      <c r="B56">
        <v>8967.16</v>
      </c>
      <c r="C56">
        <v>15664.02</v>
      </c>
      <c r="D56">
        <v>53593.440000000002</v>
      </c>
      <c r="E56">
        <v>7796.27</v>
      </c>
      <c r="G56">
        <f t="shared" si="1"/>
        <v>4.3468278013294162E-3</v>
      </c>
      <c r="H56">
        <f t="shared" si="2"/>
        <v>-1.6226217437342833E-2</v>
      </c>
      <c r="I56">
        <f t="shared" si="3"/>
        <v>7.0410900353718317E-2</v>
      </c>
      <c r="J56">
        <f t="shared" si="4"/>
        <v>-4.9270148653097923E-2</v>
      </c>
    </row>
    <row r="57" spans="1:10" x14ac:dyDescent="0.3">
      <c r="A57" s="3">
        <v>45107</v>
      </c>
      <c r="B57">
        <v>9559.67</v>
      </c>
      <c r="C57">
        <v>16147.9</v>
      </c>
      <c r="D57">
        <v>57670.18</v>
      </c>
      <c r="E57">
        <v>7905.25</v>
      </c>
      <c r="G57">
        <f t="shared" si="1"/>
        <v>6.6075546772891333E-2</v>
      </c>
      <c r="H57">
        <f t="shared" si="2"/>
        <v>3.0891176083789423E-2</v>
      </c>
      <c r="I57">
        <f t="shared" si="3"/>
        <v>7.6067891891246353E-2</v>
      </c>
      <c r="J57">
        <f t="shared" si="4"/>
        <v>1.397847945235344E-2</v>
      </c>
    </row>
    <row r="58" spans="1:10" x14ac:dyDescent="0.3">
      <c r="A58" s="3">
        <v>45138</v>
      </c>
      <c r="B58">
        <v>9866.77</v>
      </c>
      <c r="C58">
        <v>16446.830000000002</v>
      </c>
      <c r="D58">
        <v>57645.38</v>
      </c>
      <c r="E58">
        <v>8090.98</v>
      </c>
      <c r="G58">
        <f t="shared" si="1"/>
        <v>3.2124539863823791E-2</v>
      </c>
      <c r="H58">
        <f t="shared" si="2"/>
        <v>1.8512004656952429E-2</v>
      </c>
      <c r="I58">
        <f t="shared" si="3"/>
        <v>-4.3003160385493702E-4</v>
      </c>
      <c r="J58">
        <f t="shared" si="4"/>
        <v>2.3494513140001842E-2</v>
      </c>
    </row>
    <row r="59" spans="1:10" x14ac:dyDescent="0.3">
      <c r="A59" s="3">
        <v>45169</v>
      </c>
      <c r="B59">
        <v>9709.68</v>
      </c>
      <c r="C59">
        <v>15947.08</v>
      </c>
      <c r="D59">
        <v>56720.29</v>
      </c>
      <c r="E59">
        <v>7888.85</v>
      </c>
      <c r="G59">
        <f t="shared" si="1"/>
        <v>-1.5921117042355312E-2</v>
      </c>
      <c r="H59">
        <f t="shared" si="2"/>
        <v>-3.0385794709375715E-2</v>
      </c>
      <c r="I59">
        <f t="shared" si="3"/>
        <v>-1.6047946947352877E-2</v>
      </c>
      <c r="J59">
        <f t="shared" si="4"/>
        <v>-2.4982140605958637E-2</v>
      </c>
    </row>
    <row r="60" spans="1:10" x14ac:dyDescent="0.3">
      <c r="A60" s="3">
        <v>45198</v>
      </c>
      <c r="B60">
        <v>9246.74</v>
      </c>
      <c r="C60">
        <v>15386.58</v>
      </c>
      <c r="D60">
        <v>55787.13</v>
      </c>
      <c r="E60">
        <v>8078.48</v>
      </c>
      <c r="G60">
        <f t="shared" si="1"/>
        <v>-4.7678193308121432E-2</v>
      </c>
      <c r="H60">
        <f t="shared" si="2"/>
        <v>-3.5147500357432207E-2</v>
      </c>
      <c r="I60">
        <f t="shared" si="3"/>
        <v>-1.6451961017829836E-2</v>
      </c>
      <c r="J60">
        <f t="shared" si="4"/>
        <v>2.403772412962589E-2</v>
      </c>
    </row>
    <row r="61" spans="1:10" x14ac:dyDescent="0.3">
      <c r="A61" s="3">
        <v>45230</v>
      </c>
      <c r="B61">
        <v>9052.31</v>
      </c>
      <c r="C61">
        <v>14810.34</v>
      </c>
      <c r="D61">
        <v>54040.84</v>
      </c>
      <c r="E61">
        <v>7780.21</v>
      </c>
      <c r="G61">
        <f t="shared" si="1"/>
        <v>-2.1026870010403698E-2</v>
      </c>
      <c r="H61">
        <f t="shared" si="2"/>
        <v>-3.7450817530601331E-2</v>
      </c>
      <c r="I61">
        <f t="shared" si="3"/>
        <v>-3.1302739538671388E-2</v>
      </c>
      <c r="J61">
        <f t="shared" si="4"/>
        <v>-3.6921549598439254E-2</v>
      </c>
    </row>
    <row r="62" spans="1:10" x14ac:dyDescent="0.3">
      <c r="A62" s="3">
        <v>45260</v>
      </c>
      <c r="B62">
        <v>9879.02</v>
      </c>
      <c r="C62">
        <v>16215.43</v>
      </c>
      <c r="D62">
        <v>58651.09</v>
      </c>
      <c r="E62">
        <v>7958.25</v>
      </c>
      <c r="G62">
        <f t="shared" si="1"/>
        <v>9.132586047097381E-2</v>
      </c>
      <c r="H62">
        <f t="shared" si="2"/>
        <v>9.4872231157421105E-2</v>
      </c>
      <c r="I62">
        <f t="shared" si="3"/>
        <v>8.5310479999940791E-2</v>
      </c>
      <c r="J62">
        <f t="shared" si="4"/>
        <v>2.2883701082618588E-2</v>
      </c>
    </row>
    <row r="63" spans="1:10" x14ac:dyDescent="0.3">
      <c r="A63" s="3">
        <v>45289</v>
      </c>
      <c r="B63">
        <v>10327.83</v>
      </c>
      <c r="C63">
        <v>16751.64</v>
      </c>
      <c r="D63">
        <v>58704.41</v>
      </c>
      <c r="E63">
        <v>8264.89</v>
      </c>
      <c r="G63">
        <f t="shared" si="1"/>
        <v>4.5430619636360636E-2</v>
      </c>
      <c r="H63">
        <f t="shared" si="2"/>
        <v>3.3067886574700708E-2</v>
      </c>
      <c r="I63">
        <f t="shared" si="3"/>
        <v>9.0910501407573136E-4</v>
      </c>
      <c r="J63">
        <f t="shared" si="4"/>
        <v>3.8531084095121342E-2</v>
      </c>
    </row>
    <row r="64" spans="1:10" x14ac:dyDescent="0.3">
      <c r="A64" s="3">
        <v>45322</v>
      </c>
      <c r="B64">
        <v>10501.38</v>
      </c>
      <c r="C64">
        <v>16903.759999999998</v>
      </c>
      <c r="D64">
        <v>63659.32</v>
      </c>
      <c r="E64">
        <v>8159.95</v>
      </c>
      <c r="G64">
        <f t="shared" si="1"/>
        <v>1.6804110834512116E-2</v>
      </c>
      <c r="H64">
        <f t="shared" si="2"/>
        <v>9.0809019296020557E-3</v>
      </c>
      <c r="I64">
        <f t="shared" si="3"/>
        <v>8.4404391424766828E-2</v>
      </c>
      <c r="J64">
        <f t="shared" si="4"/>
        <v>-1.2697083687744134E-2</v>
      </c>
    </row>
    <row r="65" spans="1:10" x14ac:dyDescent="0.3">
      <c r="A65" s="3">
        <v>45351</v>
      </c>
      <c r="B65">
        <v>11062.11</v>
      </c>
      <c r="C65">
        <v>17678.189999999999</v>
      </c>
      <c r="D65">
        <v>68747</v>
      </c>
      <c r="E65">
        <v>8196.85</v>
      </c>
      <c r="G65">
        <f t="shared" si="1"/>
        <v>5.3395839403964189E-2</v>
      </c>
      <c r="H65">
        <f t="shared" si="2"/>
        <v>4.5814067402755385E-2</v>
      </c>
      <c r="I65">
        <f t="shared" si="3"/>
        <v>7.9920426419886365E-2</v>
      </c>
      <c r="J65">
        <f t="shared" si="4"/>
        <v>4.5220865323930349E-3</v>
      </c>
    </row>
    <row r="66" spans="1:10" x14ac:dyDescent="0.3">
      <c r="A66" s="3">
        <v>45380</v>
      </c>
      <c r="B66">
        <v>11418.03</v>
      </c>
      <c r="C66">
        <v>18492.490000000002</v>
      </c>
      <c r="D66">
        <v>71346.44</v>
      </c>
      <c r="E66">
        <v>8594.2900000000009</v>
      </c>
      <c r="G66">
        <f t="shared" si="1"/>
        <v>3.2174693616317328E-2</v>
      </c>
      <c r="H66">
        <f t="shared" si="2"/>
        <v>4.6062407972762086E-2</v>
      </c>
      <c r="I66">
        <f t="shared" si="3"/>
        <v>3.7811686328130714E-2</v>
      </c>
      <c r="J66">
        <f t="shared" si="4"/>
        <v>4.8486918755375599E-2</v>
      </c>
    </row>
    <row r="67" spans="1:10" x14ac:dyDescent="0.3">
      <c r="A67" s="3">
        <v>45412</v>
      </c>
      <c r="B67">
        <v>10951.66</v>
      </c>
      <c r="C67">
        <v>17932.169999999998</v>
      </c>
      <c r="D67">
        <v>67877.75</v>
      </c>
      <c r="E67">
        <v>8828.35</v>
      </c>
      <c r="G67">
        <f t="shared" si="1"/>
        <v>-4.0845049452488805E-2</v>
      </c>
      <c r="H67">
        <f t="shared" si="2"/>
        <v>-3.0299867676013521E-2</v>
      </c>
      <c r="I67">
        <f t="shared" si="3"/>
        <v>-4.861756241797071E-2</v>
      </c>
      <c r="J67">
        <f t="shared" si="4"/>
        <v>2.7234361419035135E-2</v>
      </c>
    </row>
    <row r="68" spans="1:10" x14ac:dyDescent="0.3">
      <c r="A68" s="3">
        <v>45443</v>
      </c>
      <c r="B68">
        <v>11494.7</v>
      </c>
      <c r="C68">
        <v>18497.939999999999</v>
      </c>
      <c r="D68">
        <v>68023.38</v>
      </c>
      <c r="E68">
        <v>9011.5499999999993</v>
      </c>
      <c r="G68">
        <f t="shared" si="1"/>
        <v>4.9585177041654042E-2</v>
      </c>
      <c r="H68">
        <f t="shared" si="2"/>
        <v>3.1550559692441041E-2</v>
      </c>
      <c r="I68">
        <f t="shared" si="3"/>
        <v>2.1454747689781208E-3</v>
      </c>
      <c r="J68">
        <f t="shared" si="4"/>
        <v>2.0751329523636796E-2</v>
      </c>
    </row>
    <row r="69" spans="1:10" x14ac:dyDescent="0.3">
      <c r="A69" s="3">
        <v>45471</v>
      </c>
      <c r="B69">
        <v>11907.15</v>
      </c>
      <c r="C69">
        <v>18235.45</v>
      </c>
      <c r="D69">
        <v>70056.38</v>
      </c>
      <c r="E69">
        <v>8916.48</v>
      </c>
      <c r="G69">
        <f t="shared" ref="G69:G73" si="5">(B69-B68)/B68</f>
        <v>3.5881754199761536E-2</v>
      </c>
      <c r="H69">
        <f t="shared" ref="H69:H74" si="6">(C69-C68)/C68</f>
        <v>-1.4190228749795815E-2</v>
      </c>
      <c r="I69">
        <f t="shared" ref="I69:I74" si="7">(D69-D68)/D68</f>
        <v>2.9886783044300355E-2</v>
      </c>
      <c r="J69">
        <f t="shared" ref="J69:J74" si="8">(E69-E68)/E68</f>
        <v>-1.0549794430480852E-2</v>
      </c>
    </row>
    <row r="70" spans="1:10" x14ac:dyDescent="0.3">
      <c r="A70" s="3">
        <v>45504</v>
      </c>
      <c r="B70">
        <v>12052.09</v>
      </c>
      <c r="C70">
        <v>18508.650000000001</v>
      </c>
      <c r="D70">
        <v>69208.63</v>
      </c>
      <c r="E70">
        <v>9142.09</v>
      </c>
      <c r="G70">
        <f t="shared" si="5"/>
        <v>1.2172518192850557E-2</v>
      </c>
      <c r="H70">
        <f t="shared" si="6"/>
        <v>1.4981807413581827E-2</v>
      </c>
      <c r="I70">
        <f t="shared" si="7"/>
        <v>-1.2100967820489725E-2</v>
      </c>
      <c r="J70">
        <f t="shared" si="8"/>
        <v>2.530258577375832E-2</v>
      </c>
    </row>
    <row r="71" spans="1:10" x14ac:dyDescent="0.3">
      <c r="A71" s="3">
        <v>45534</v>
      </c>
      <c r="B71">
        <v>12344.43</v>
      </c>
      <c r="C71">
        <v>18906.919999999998</v>
      </c>
      <c r="D71">
        <v>68452.56</v>
      </c>
      <c r="E71">
        <v>9221.2099999999991</v>
      </c>
      <c r="G71">
        <f t="shared" si="5"/>
        <v>2.4256373790769913E-2</v>
      </c>
      <c r="H71">
        <f t="shared" si="6"/>
        <v>2.1518046967228661E-2</v>
      </c>
      <c r="I71">
        <f t="shared" si="7"/>
        <v>-1.0924504646313718E-2</v>
      </c>
      <c r="J71">
        <f t="shared" si="8"/>
        <v>8.6544761646405784E-3</v>
      </c>
    </row>
    <row r="72" spans="1:10" x14ac:dyDescent="0.3">
      <c r="A72" s="3">
        <v>45565</v>
      </c>
      <c r="B72">
        <v>12608.07</v>
      </c>
      <c r="C72">
        <v>19324.93</v>
      </c>
      <c r="D72">
        <v>67604.81</v>
      </c>
      <c r="E72">
        <v>9079.32</v>
      </c>
      <c r="G72">
        <f t="shared" si="5"/>
        <v>2.1357000687759534E-2</v>
      </c>
      <c r="H72">
        <f t="shared" si="6"/>
        <v>2.2108836341403152E-2</v>
      </c>
      <c r="I72">
        <f t="shared" si="7"/>
        <v>-1.2384489345613956E-2</v>
      </c>
      <c r="J72">
        <f t="shared" si="8"/>
        <v>-1.5387351551477456E-2</v>
      </c>
    </row>
    <row r="73" spans="1:10" x14ac:dyDescent="0.3">
      <c r="A73" s="3">
        <v>45596</v>
      </c>
      <c r="B73">
        <v>12493.74</v>
      </c>
      <c r="C73">
        <v>19077.54</v>
      </c>
      <c r="D73">
        <v>69678.38</v>
      </c>
      <c r="E73">
        <v>8947.91</v>
      </c>
      <c r="G73">
        <f t="shared" si="5"/>
        <v>-9.0680016846353111E-3</v>
      </c>
      <c r="H73">
        <f t="shared" si="6"/>
        <v>-1.2801598763876475E-2</v>
      </c>
      <c r="I73">
        <f t="shared" si="7"/>
        <v>3.0671930000247129E-2</v>
      </c>
      <c r="J73">
        <f t="shared" si="8"/>
        <v>-1.4473550882665207E-2</v>
      </c>
    </row>
    <row r="74" spans="1:10" x14ac:dyDescent="0.3">
      <c r="A74" s="3">
        <v>45625</v>
      </c>
      <c r="B74">
        <v>13227.13</v>
      </c>
      <c r="C74">
        <v>19626.45</v>
      </c>
      <c r="D74">
        <v>68134.13</v>
      </c>
      <c r="E74">
        <v>9181.08</v>
      </c>
      <c r="G74">
        <f>(B74-B73)/B73</f>
        <v>5.8700597259107312E-2</v>
      </c>
      <c r="H74">
        <f t="shared" si="6"/>
        <v>2.8772577596482555E-2</v>
      </c>
      <c r="I74">
        <f t="shared" si="7"/>
        <v>-2.2162541666439432E-2</v>
      </c>
      <c r="J74">
        <f t="shared" si="8"/>
        <v>2.6058599158909741E-2</v>
      </c>
    </row>
  </sheetData>
  <mergeCells count="5">
    <mergeCell ref="A1:E1"/>
    <mergeCell ref="G1:J1"/>
    <mergeCell ref="M1:Q1"/>
    <mergeCell ref="M11:Q11"/>
    <mergeCell ref="L19:S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Markowitz Portfolio</vt:lpstr>
      <vt:lpstr>DATA_ellie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Ellie Papavassileiou</cp:lastModifiedBy>
  <dcterms:created xsi:type="dcterms:W3CDTF">2026-02-01T12:58:59Z</dcterms:created>
  <dcterms:modified xsi:type="dcterms:W3CDTF">2026-02-04T19:34:52Z</dcterms:modified>
</cp:coreProperties>
</file>